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Dokumente\Die Peimels\Listen\"/>
    </mc:Choice>
  </mc:AlternateContent>
  <xr:revisionPtr revIDLastSave="0" documentId="13_ncr:1_{E671F1A6-98AD-4023-8104-A44B54558F31}" xr6:coauthVersionLast="47" xr6:coauthVersionMax="47" xr10:uidLastSave="{00000000-0000-0000-0000-000000000000}"/>
  <bookViews>
    <workbookView xWindow="-120" yWindow="-120" windowWidth="29040" windowHeight="15720" tabRatio="918" activeTab="21" xr2:uid="{C25540C5-3604-4A56-914D-4C46185AB0F9}"/>
  </bookViews>
  <sheets>
    <sheet name="2004" sheetId="1" r:id="rId1"/>
    <sheet name="2005" sheetId="2" r:id="rId2"/>
    <sheet name="2006" sheetId="3" r:id="rId3"/>
    <sheet name="2007" sheetId="5" r:id="rId4"/>
    <sheet name="2008" sheetId="6" r:id="rId5"/>
    <sheet name="2009" sheetId="7" r:id="rId6"/>
    <sheet name="2010" sheetId="8" r:id="rId7"/>
    <sheet name="2011" sheetId="9" r:id="rId8"/>
    <sheet name="2012" sheetId="10" r:id="rId9"/>
    <sheet name="2013" sheetId="11" r:id="rId10"/>
    <sheet name="2014" sheetId="12" r:id="rId11"/>
    <sheet name="2015" sheetId="13" r:id="rId12"/>
    <sheet name="2016" sheetId="14" r:id="rId13"/>
    <sheet name="2017" sheetId="15" r:id="rId14"/>
    <sheet name="2018" sheetId="16" r:id="rId15"/>
    <sheet name="2019" sheetId="17" r:id="rId16"/>
    <sheet name="2020" sheetId="18" r:id="rId17"/>
    <sheet name="2021" sheetId="19" r:id="rId18"/>
    <sheet name="2022" sheetId="20" r:id="rId19"/>
    <sheet name="2023" sheetId="21" r:id="rId20"/>
    <sheet name="2024" sheetId="22" r:id="rId21"/>
    <sheet name="2025" sheetId="23" r:id="rId22"/>
    <sheet name="DiaAnwesenheit" sheetId="4" r:id="rId23"/>
  </sheets>
  <externalReferences>
    <externalReference r:id="rId24"/>
  </externalReferences>
  <definedNames>
    <definedName name="_xlnm.Print_Area" localSheetId="5">'2009'!$A$1:$Q$36</definedName>
  </definedNames>
  <calcPr calcId="191029"/>
  <fileRecoveryPr autoRecover="0"/>
</workbook>
</file>

<file path=xl/calcChain.xml><?xml version="1.0" encoding="utf-8"?>
<calcChain xmlns="http://schemas.openxmlformats.org/spreadsheetml/2006/main">
  <c r="O23" i="23" l="1"/>
  <c r="N23" i="23"/>
  <c r="M23" i="23"/>
  <c r="L23" i="23"/>
  <c r="K23" i="23"/>
  <c r="J23" i="23"/>
  <c r="I23" i="23"/>
  <c r="H23" i="23"/>
  <c r="F23" i="23"/>
  <c r="E23" i="23"/>
  <c r="D23" i="23"/>
  <c r="C23" i="23"/>
  <c r="B23" i="23"/>
  <c r="O22" i="23"/>
  <c r="N22" i="23"/>
  <c r="M22" i="23"/>
  <c r="L22" i="23"/>
  <c r="K22" i="23"/>
  <c r="J22" i="23"/>
  <c r="I22" i="23"/>
  <c r="H22" i="23"/>
  <c r="F22" i="23"/>
  <c r="E22" i="23"/>
  <c r="D22" i="23"/>
  <c r="C22" i="23"/>
  <c r="B22" i="23"/>
  <c r="R17" i="23"/>
  <c r="Q17" i="23"/>
  <c r="S17" i="23" s="1"/>
  <c r="T17" i="23" s="1"/>
  <c r="P17" i="23"/>
  <c r="P16" i="23"/>
  <c r="R15" i="23"/>
  <c r="Q15" i="23"/>
  <c r="S15" i="23" s="1"/>
  <c r="T15" i="23" s="1"/>
  <c r="P15" i="23"/>
  <c r="R14" i="23"/>
  <c r="S14" i="23" s="1"/>
  <c r="T14" i="23" s="1"/>
  <c r="Q14" i="23"/>
  <c r="P14" i="23"/>
  <c r="R13" i="23"/>
  <c r="Q13" i="23"/>
  <c r="P13" i="23"/>
  <c r="R12" i="23"/>
  <c r="Q12" i="23"/>
  <c r="S12" i="23"/>
  <c r="T12" i="23" s="1"/>
  <c r="P12" i="23"/>
  <c r="R11" i="23"/>
  <c r="Q11" i="23"/>
  <c r="S11" i="23" s="1"/>
  <c r="P11" i="23"/>
  <c r="R10" i="23"/>
  <c r="Q10" i="23"/>
  <c r="P10" i="23"/>
  <c r="R9" i="23"/>
  <c r="Q9" i="23"/>
  <c r="S9" i="23" s="1"/>
  <c r="T9" i="23" s="1"/>
  <c r="P9" i="23"/>
  <c r="R8" i="23"/>
  <c r="Q8" i="23"/>
  <c r="P8" i="23"/>
  <c r="R7" i="23"/>
  <c r="Q7" i="23"/>
  <c r="S7" i="23" s="1"/>
  <c r="P7" i="23"/>
  <c r="R6" i="23"/>
  <c r="Q6" i="23"/>
  <c r="P6" i="23"/>
  <c r="R5" i="23"/>
  <c r="Q5" i="23"/>
  <c r="S5" i="23"/>
  <c r="P5" i="23"/>
  <c r="R4" i="23"/>
  <c r="Q4" i="23"/>
  <c r="P4" i="23"/>
  <c r="Q16" i="22"/>
  <c r="K23" i="22"/>
  <c r="P23" i="22"/>
  <c r="O23" i="22"/>
  <c r="N23" i="22"/>
  <c r="M23" i="22"/>
  <c r="J23" i="22"/>
  <c r="H23" i="22"/>
  <c r="G23" i="22"/>
  <c r="F23" i="22"/>
  <c r="E23" i="22"/>
  <c r="D23" i="22"/>
  <c r="C23" i="22"/>
  <c r="B23" i="22"/>
  <c r="P22" i="22"/>
  <c r="O22" i="22"/>
  <c r="N22" i="22"/>
  <c r="M22" i="22"/>
  <c r="K22" i="22"/>
  <c r="J22" i="22"/>
  <c r="H22" i="22"/>
  <c r="G22" i="22"/>
  <c r="F22" i="22"/>
  <c r="E22" i="22"/>
  <c r="D22" i="22"/>
  <c r="C22" i="22"/>
  <c r="B22" i="22"/>
  <c r="S17" i="22"/>
  <c r="R17" i="22"/>
  <c r="U17" i="22"/>
  <c r="T17" i="22"/>
  <c r="Q17" i="22"/>
  <c r="S15" i="22"/>
  <c r="R15" i="22"/>
  <c r="T15" i="22"/>
  <c r="Q15" i="22"/>
  <c r="S14" i="22"/>
  <c r="R14" i="22"/>
  <c r="Q14" i="22"/>
  <c r="S13" i="22"/>
  <c r="R13" i="22"/>
  <c r="T13" i="22"/>
  <c r="Q13" i="22"/>
  <c r="S12" i="22"/>
  <c r="R12" i="22"/>
  <c r="Q12" i="22"/>
  <c r="S11" i="22"/>
  <c r="R11" i="22"/>
  <c r="Q11" i="22"/>
  <c r="S10" i="22"/>
  <c r="R10" i="22"/>
  <c r="Q10" i="22"/>
  <c r="S9" i="22"/>
  <c r="R9" i="22"/>
  <c r="T9" i="22"/>
  <c r="Q9" i="22"/>
  <c r="S8" i="22"/>
  <c r="R8" i="22"/>
  <c r="Q8" i="22"/>
  <c r="S7" i="22"/>
  <c r="R7" i="22"/>
  <c r="Q7" i="22"/>
  <c r="S6" i="22"/>
  <c r="R6" i="22"/>
  <c r="T6" i="22"/>
  <c r="Q6" i="22"/>
  <c r="S5" i="22"/>
  <c r="R5" i="22"/>
  <c r="Q5" i="22"/>
  <c r="S4" i="22"/>
  <c r="R4" i="22"/>
  <c r="Q4" i="22"/>
  <c r="O23" i="21"/>
  <c r="N23" i="21"/>
  <c r="L23" i="21"/>
  <c r="K23" i="21"/>
  <c r="J23" i="21"/>
  <c r="I23" i="21"/>
  <c r="H23" i="21"/>
  <c r="G23" i="21"/>
  <c r="F23" i="21"/>
  <c r="E23" i="21"/>
  <c r="D23" i="21"/>
  <c r="C23" i="21"/>
  <c r="B23" i="21"/>
  <c r="O22" i="21"/>
  <c r="N22" i="21"/>
  <c r="L22" i="21"/>
  <c r="K22" i="21"/>
  <c r="J22" i="21"/>
  <c r="I22" i="21"/>
  <c r="H22" i="21"/>
  <c r="G22" i="21"/>
  <c r="F22" i="21"/>
  <c r="E22" i="21"/>
  <c r="D22" i="21"/>
  <c r="C22" i="21"/>
  <c r="B22" i="21"/>
  <c r="R17" i="21"/>
  <c r="Q17" i="21"/>
  <c r="P17" i="21"/>
  <c r="R16" i="21"/>
  <c r="Q16" i="21"/>
  <c r="S16" i="21"/>
  <c r="P16" i="21"/>
  <c r="R15" i="21"/>
  <c r="Q15" i="21"/>
  <c r="S15" i="21"/>
  <c r="P15" i="21"/>
  <c r="R14" i="21"/>
  <c r="Q14" i="21"/>
  <c r="S14" i="21"/>
  <c r="T14" i="21"/>
  <c r="P14" i="21"/>
  <c r="R13" i="21"/>
  <c r="Q13" i="21"/>
  <c r="S13" i="21"/>
  <c r="T13" i="21"/>
  <c r="P13" i="21"/>
  <c r="R12" i="21"/>
  <c r="Q12" i="21"/>
  <c r="P12" i="21"/>
  <c r="R11" i="21"/>
  <c r="Q11" i="21"/>
  <c r="P11" i="21"/>
  <c r="R10" i="21"/>
  <c r="Q10" i="21"/>
  <c r="S10" i="21"/>
  <c r="T10" i="21"/>
  <c r="P10" i="21"/>
  <c r="R9" i="21"/>
  <c r="Q9" i="21"/>
  <c r="T9" i="21"/>
  <c r="S9" i="21"/>
  <c r="P9" i="21"/>
  <c r="R8" i="21"/>
  <c r="Q8" i="21"/>
  <c r="S8" i="21"/>
  <c r="T8" i="21"/>
  <c r="P8" i="21"/>
  <c r="R7" i="21"/>
  <c r="Q7" i="21"/>
  <c r="S7" i="21"/>
  <c r="P7" i="21"/>
  <c r="R6" i="21"/>
  <c r="S6" i="21"/>
  <c r="T6" i="21"/>
  <c r="Q6" i="21"/>
  <c r="P6" i="21"/>
  <c r="R5" i="21"/>
  <c r="Q5" i="21"/>
  <c r="T5" i="21"/>
  <c r="S5" i="21"/>
  <c r="P5" i="21"/>
  <c r="R4" i="21"/>
  <c r="S4" i="21"/>
  <c r="T4" i="21"/>
  <c r="Q4" i="21"/>
  <c r="P4" i="21"/>
  <c r="S18" i="19"/>
  <c r="S19" i="19"/>
  <c r="S20" i="19"/>
  <c r="S21" i="19"/>
  <c r="P23" i="20"/>
  <c r="O23" i="20"/>
  <c r="M23" i="20"/>
  <c r="L23" i="20"/>
  <c r="J23" i="20"/>
  <c r="I23" i="20"/>
  <c r="H23" i="20"/>
  <c r="G23" i="20"/>
  <c r="F23" i="20"/>
  <c r="E23" i="20"/>
  <c r="D23" i="20"/>
  <c r="C23" i="20"/>
  <c r="B23" i="20"/>
  <c r="P22" i="20"/>
  <c r="O22" i="20"/>
  <c r="M22" i="20"/>
  <c r="L22" i="20"/>
  <c r="J22" i="20"/>
  <c r="I22" i="20"/>
  <c r="H22" i="20"/>
  <c r="G22" i="20"/>
  <c r="F22" i="20"/>
  <c r="E22" i="20"/>
  <c r="D22" i="20"/>
  <c r="C22" i="20"/>
  <c r="B22" i="20"/>
  <c r="Q17" i="20"/>
  <c r="Q16" i="20"/>
  <c r="Q15" i="20"/>
  <c r="Q14" i="20"/>
  <c r="Q13" i="20"/>
  <c r="Q12" i="20"/>
  <c r="Q11" i="20"/>
  <c r="Q10" i="20"/>
  <c r="Q9" i="20"/>
  <c r="Q8" i="20"/>
  <c r="Q7" i="20"/>
  <c r="Q6" i="20"/>
  <c r="Q5" i="20"/>
  <c r="Q4" i="20"/>
  <c r="B22" i="19"/>
  <c r="C22" i="19"/>
  <c r="D22" i="19"/>
  <c r="E22" i="19"/>
  <c r="F22" i="19"/>
  <c r="G22" i="19"/>
  <c r="H22" i="19"/>
  <c r="I22" i="19"/>
  <c r="S22" i="19"/>
  <c r="J22" i="19"/>
  <c r="L22" i="19"/>
  <c r="M22" i="19"/>
  <c r="O22" i="19"/>
  <c r="P22" i="19"/>
  <c r="B23" i="19"/>
  <c r="C23" i="19"/>
  <c r="D23" i="19"/>
  <c r="E23" i="19"/>
  <c r="F23" i="19"/>
  <c r="G23" i="19"/>
  <c r="H23" i="19"/>
  <c r="I23" i="19"/>
  <c r="J23" i="19"/>
  <c r="L23" i="19"/>
  <c r="M23" i="19"/>
  <c r="O23" i="19"/>
  <c r="P23" i="19"/>
  <c r="Q17" i="19"/>
  <c r="Q16" i="19"/>
  <c r="Q15" i="19"/>
  <c r="Q14" i="19"/>
  <c r="Q13" i="19"/>
  <c r="Q12" i="19"/>
  <c r="Q11" i="19"/>
  <c r="Q10" i="19"/>
  <c r="Q9" i="19"/>
  <c r="Q8" i="19"/>
  <c r="Q7" i="19"/>
  <c r="Q6" i="19"/>
  <c r="Q5" i="19"/>
  <c r="Q4" i="19"/>
  <c r="P5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R5" i="17"/>
  <c r="P23" i="17"/>
  <c r="O23" i="17"/>
  <c r="N23" i="17"/>
  <c r="M23" i="17"/>
  <c r="K23" i="17"/>
  <c r="I23" i="17"/>
  <c r="H23" i="17"/>
  <c r="G23" i="17"/>
  <c r="F23" i="17"/>
  <c r="E23" i="17"/>
  <c r="D23" i="17"/>
  <c r="C23" i="17"/>
  <c r="B23" i="17"/>
  <c r="P22" i="17"/>
  <c r="O22" i="17"/>
  <c r="N22" i="17"/>
  <c r="M22" i="17"/>
  <c r="K22" i="17"/>
  <c r="I22" i="17"/>
  <c r="H22" i="17"/>
  <c r="G22" i="17"/>
  <c r="F22" i="17"/>
  <c r="E22" i="17"/>
  <c r="D22" i="17"/>
  <c r="C22" i="17"/>
  <c r="B22" i="17"/>
  <c r="Q17" i="17"/>
  <c r="Q16" i="17"/>
  <c r="Q15" i="17"/>
  <c r="Q14" i="17"/>
  <c r="Q13" i="17"/>
  <c r="Q12" i="17"/>
  <c r="Q11" i="17"/>
  <c r="Q10" i="17"/>
  <c r="Q9" i="17"/>
  <c r="Q8" i="17"/>
  <c r="Q7" i="17"/>
  <c r="Q6" i="17"/>
  <c r="Q5" i="17"/>
  <c r="Q4" i="17"/>
  <c r="M23" i="16"/>
  <c r="M22" i="16"/>
  <c r="S5" i="16"/>
  <c r="R5" i="16"/>
  <c r="Q5" i="16"/>
  <c r="P23" i="16"/>
  <c r="O23" i="16"/>
  <c r="N23" i="16"/>
  <c r="K23" i="16"/>
  <c r="J23" i="16"/>
  <c r="I23" i="16"/>
  <c r="G23" i="16"/>
  <c r="F23" i="16"/>
  <c r="E23" i="16"/>
  <c r="D23" i="16"/>
  <c r="C23" i="16"/>
  <c r="B23" i="16"/>
  <c r="P22" i="16"/>
  <c r="O22" i="16"/>
  <c r="N22" i="16"/>
  <c r="K22" i="16"/>
  <c r="J22" i="16"/>
  <c r="I22" i="16"/>
  <c r="G22" i="16"/>
  <c r="F22" i="16"/>
  <c r="E22" i="16"/>
  <c r="D22" i="16"/>
  <c r="C22" i="16"/>
  <c r="B22" i="16"/>
  <c r="Q17" i="16"/>
  <c r="Q16" i="16"/>
  <c r="Q15" i="16"/>
  <c r="Q14" i="16"/>
  <c r="Q13" i="16"/>
  <c r="Q12" i="16"/>
  <c r="Q11" i="16"/>
  <c r="Q10" i="16"/>
  <c r="Q9" i="16"/>
  <c r="Q8" i="16"/>
  <c r="Q7" i="16"/>
  <c r="Q6" i="16"/>
  <c r="Q4" i="16"/>
  <c r="P22" i="15"/>
  <c r="O22" i="15"/>
  <c r="N22" i="15"/>
  <c r="K22" i="15"/>
  <c r="J22" i="15"/>
  <c r="I22" i="15"/>
  <c r="H22" i="15"/>
  <c r="G22" i="15"/>
  <c r="F22" i="15"/>
  <c r="E22" i="15"/>
  <c r="D22" i="15"/>
  <c r="C22" i="15"/>
  <c r="B22" i="15"/>
  <c r="P21" i="15"/>
  <c r="O21" i="15"/>
  <c r="N21" i="15"/>
  <c r="K21" i="15"/>
  <c r="J21" i="15"/>
  <c r="I21" i="15"/>
  <c r="H21" i="15"/>
  <c r="G21" i="15"/>
  <c r="F21" i="15"/>
  <c r="E21" i="15"/>
  <c r="D21" i="15"/>
  <c r="C21" i="15"/>
  <c r="B21" i="15"/>
  <c r="Q16" i="15"/>
  <c r="Q15" i="15"/>
  <c r="Q14" i="15"/>
  <c r="Q13" i="15"/>
  <c r="Q17" i="15"/>
  <c r="Q19" i="15"/>
  <c r="Q20" i="15"/>
  <c r="Q12" i="15"/>
  <c r="Q11" i="15"/>
  <c r="Q10" i="15"/>
  <c r="Q9" i="15"/>
  <c r="Q8" i="15"/>
  <c r="Q7" i="15"/>
  <c r="Q6" i="15"/>
  <c r="Q5" i="15"/>
  <c r="Q4" i="15"/>
  <c r="P22" i="14"/>
  <c r="N22" i="14"/>
  <c r="M22" i="14"/>
  <c r="L22" i="14"/>
  <c r="J22" i="14"/>
  <c r="I22" i="14"/>
  <c r="H22" i="14"/>
  <c r="G22" i="14"/>
  <c r="F22" i="14"/>
  <c r="E22" i="14"/>
  <c r="D22" i="14"/>
  <c r="C22" i="14"/>
  <c r="B22" i="14"/>
  <c r="P21" i="14"/>
  <c r="N21" i="14"/>
  <c r="M21" i="14"/>
  <c r="L21" i="14"/>
  <c r="J21" i="14"/>
  <c r="I21" i="14"/>
  <c r="H21" i="14"/>
  <c r="G21" i="14"/>
  <c r="F21" i="14"/>
  <c r="E21" i="14"/>
  <c r="D21" i="14"/>
  <c r="C21" i="14"/>
  <c r="B21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17" i="14"/>
  <c r="Q19" i="14"/>
  <c r="Q20" i="14"/>
  <c r="P23" i="13"/>
  <c r="O23" i="13"/>
  <c r="N23" i="13"/>
  <c r="L23" i="13"/>
  <c r="K23" i="13"/>
  <c r="J23" i="13"/>
  <c r="I23" i="13"/>
  <c r="H23" i="13"/>
  <c r="F23" i="13"/>
  <c r="E23" i="13"/>
  <c r="D23" i="13"/>
  <c r="C23" i="13"/>
  <c r="B23" i="13"/>
  <c r="P22" i="13"/>
  <c r="O22" i="13"/>
  <c r="N22" i="13"/>
  <c r="L22" i="13"/>
  <c r="K22" i="13"/>
  <c r="J22" i="13"/>
  <c r="I22" i="13"/>
  <c r="H22" i="13"/>
  <c r="F22" i="13"/>
  <c r="E22" i="13"/>
  <c r="D22" i="13"/>
  <c r="C22" i="13"/>
  <c r="B22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K23" i="12"/>
  <c r="K22" i="12"/>
  <c r="P23" i="12"/>
  <c r="O23" i="12"/>
  <c r="M23" i="12"/>
  <c r="L23" i="12"/>
  <c r="I23" i="12"/>
  <c r="H23" i="12"/>
  <c r="G23" i="12"/>
  <c r="F23" i="12"/>
  <c r="E23" i="12"/>
  <c r="D23" i="12"/>
  <c r="C23" i="12"/>
  <c r="B23" i="12"/>
  <c r="P22" i="12"/>
  <c r="O22" i="12"/>
  <c r="M22" i="12"/>
  <c r="L22" i="12"/>
  <c r="I22" i="12"/>
  <c r="H22" i="12"/>
  <c r="G22" i="12"/>
  <c r="F22" i="12"/>
  <c r="E22" i="12"/>
  <c r="D22" i="12"/>
  <c r="C22" i="12"/>
  <c r="B22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P23" i="11"/>
  <c r="O23" i="11"/>
  <c r="N23" i="11"/>
  <c r="M23" i="11"/>
  <c r="L23" i="11"/>
  <c r="K23" i="11"/>
  <c r="J23" i="11"/>
  <c r="I23" i="11"/>
  <c r="G23" i="11"/>
  <c r="F23" i="11"/>
  <c r="D23" i="11"/>
  <c r="C23" i="11"/>
  <c r="B23" i="11"/>
  <c r="P22" i="11"/>
  <c r="O22" i="11"/>
  <c r="N22" i="11"/>
  <c r="M22" i="11"/>
  <c r="L22" i="11"/>
  <c r="K22" i="11"/>
  <c r="J22" i="11"/>
  <c r="I22" i="11"/>
  <c r="G22" i="11"/>
  <c r="F22" i="11"/>
  <c r="D22" i="11"/>
  <c r="C22" i="11"/>
  <c r="B22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18" i="11"/>
  <c r="Q20" i="11"/>
  <c r="Q21" i="11"/>
  <c r="Q4" i="10"/>
  <c r="Q5" i="10"/>
  <c r="Q6" i="10"/>
  <c r="Q7" i="10"/>
  <c r="Q8" i="10"/>
  <c r="Q9" i="10"/>
  <c r="Q10" i="10"/>
  <c r="Q11" i="10"/>
  <c r="Q12" i="10"/>
  <c r="Q13" i="10"/>
  <c r="Q14" i="10"/>
  <c r="Q15" i="10"/>
  <c r="Q18" i="10"/>
  <c r="Q20" i="10"/>
  <c r="Q16" i="10"/>
  <c r="Q17" i="10"/>
  <c r="B22" i="10"/>
  <c r="C22" i="10"/>
  <c r="D22" i="10"/>
  <c r="E22" i="10"/>
  <c r="F22" i="10"/>
  <c r="G22" i="10"/>
  <c r="H22" i="10"/>
  <c r="J22" i="10"/>
  <c r="K22" i="10"/>
  <c r="M22" i="10"/>
  <c r="N22" i="10"/>
  <c r="O22" i="10"/>
  <c r="P22" i="10"/>
  <c r="B23" i="10"/>
  <c r="C23" i="10"/>
  <c r="D23" i="10"/>
  <c r="E23" i="10"/>
  <c r="F23" i="10"/>
  <c r="G23" i="10"/>
  <c r="H23" i="10"/>
  <c r="J23" i="10"/>
  <c r="K23" i="10"/>
  <c r="M23" i="10"/>
  <c r="N23" i="10"/>
  <c r="O23" i="10"/>
  <c r="P23" i="10"/>
  <c r="N23" i="8"/>
  <c r="M23" i="8"/>
  <c r="L23" i="8"/>
  <c r="K23" i="8"/>
  <c r="J23" i="8"/>
  <c r="H23" i="8"/>
  <c r="G23" i="8"/>
  <c r="F23" i="8"/>
  <c r="E23" i="8"/>
  <c r="D23" i="8"/>
  <c r="C23" i="8"/>
  <c r="B23" i="8"/>
  <c r="N22" i="8"/>
  <c r="M22" i="8"/>
  <c r="L22" i="8"/>
  <c r="K22" i="8"/>
  <c r="J22" i="8"/>
  <c r="H22" i="8"/>
  <c r="G22" i="8"/>
  <c r="F22" i="8"/>
  <c r="E22" i="8"/>
  <c r="D22" i="8"/>
  <c r="C22" i="8"/>
  <c r="B22" i="8"/>
  <c r="P23" i="7"/>
  <c r="O23" i="7"/>
  <c r="N23" i="7"/>
  <c r="M23" i="7"/>
  <c r="K23" i="7"/>
  <c r="J23" i="7"/>
  <c r="I23" i="7"/>
  <c r="H23" i="7"/>
  <c r="F23" i="7"/>
  <c r="E23" i="7"/>
  <c r="D23" i="7"/>
  <c r="C23" i="7"/>
  <c r="B23" i="7"/>
  <c r="P22" i="7"/>
  <c r="O22" i="7"/>
  <c r="N22" i="7"/>
  <c r="M22" i="7"/>
  <c r="K22" i="7"/>
  <c r="J22" i="7"/>
  <c r="I22" i="7"/>
  <c r="H22" i="7"/>
  <c r="F22" i="7"/>
  <c r="E22" i="7"/>
  <c r="D22" i="7"/>
  <c r="C22" i="7"/>
  <c r="B22" i="7"/>
  <c r="N23" i="6"/>
  <c r="L23" i="6"/>
  <c r="K23" i="6"/>
  <c r="J23" i="6"/>
  <c r="I23" i="6"/>
  <c r="H23" i="6"/>
  <c r="F23" i="6"/>
  <c r="E23" i="6"/>
  <c r="D23" i="6"/>
  <c r="C23" i="6"/>
  <c r="B23" i="6"/>
  <c r="N22" i="6"/>
  <c r="L22" i="6"/>
  <c r="K22" i="6"/>
  <c r="J22" i="6"/>
  <c r="I22" i="6"/>
  <c r="H22" i="6"/>
  <c r="F22" i="6"/>
  <c r="E22" i="6"/>
  <c r="D22" i="6"/>
  <c r="C22" i="6"/>
  <c r="B22" i="6"/>
  <c r="N23" i="5"/>
  <c r="M23" i="5"/>
  <c r="J23" i="5"/>
  <c r="I23" i="5"/>
  <c r="H23" i="5"/>
  <c r="G23" i="5"/>
  <c r="F23" i="5"/>
  <c r="E23" i="5"/>
  <c r="D23" i="5"/>
  <c r="C23" i="5"/>
  <c r="B23" i="5"/>
  <c r="N22" i="5"/>
  <c r="M22" i="5"/>
  <c r="J22" i="5"/>
  <c r="I22" i="5"/>
  <c r="H22" i="5"/>
  <c r="G22" i="5"/>
  <c r="F22" i="5"/>
  <c r="E22" i="5"/>
  <c r="D22" i="5"/>
  <c r="C22" i="5"/>
  <c r="B22" i="5"/>
  <c r="O23" i="3"/>
  <c r="N23" i="3"/>
  <c r="K23" i="3"/>
  <c r="J23" i="3"/>
  <c r="I23" i="3"/>
  <c r="H23" i="3"/>
  <c r="G23" i="3"/>
  <c r="F23" i="3"/>
  <c r="E23" i="3"/>
  <c r="D23" i="3"/>
  <c r="C23" i="3"/>
  <c r="B23" i="3"/>
  <c r="O22" i="3"/>
  <c r="N22" i="3"/>
  <c r="K22" i="3"/>
  <c r="J22" i="3"/>
  <c r="I22" i="3"/>
  <c r="H22" i="3"/>
  <c r="G22" i="3"/>
  <c r="F22" i="3"/>
  <c r="E22" i="3"/>
  <c r="D22" i="3"/>
  <c r="C22" i="3"/>
  <c r="B22" i="3"/>
  <c r="O23" i="2"/>
  <c r="N23" i="2"/>
  <c r="M23" i="2"/>
  <c r="L23" i="2"/>
  <c r="K23" i="2"/>
  <c r="J23" i="2"/>
  <c r="G23" i="2"/>
  <c r="F23" i="2"/>
  <c r="E23" i="2"/>
  <c r="D23" i="2"/>
  <c r="C23" i="2"/>
  <c r="B23" i="2"/>
  <c r="O22" i="2"/>
  <c r="N22" i="2"/>
  <c r="M22" i="2"/>
  <c r="L22" i="2"/>
  <c r="K22" i="2"/>
  <c r="J22" i="2"/>
  <c r="G22" i="2"/>
  <c r="F22" i="2"/>
  <c r="E22" i="2"/>
  <c r="D22" i="2"/>
  <c r="C22" i="2"/>
  <c r="B22" i="2"/>
  <c r="E22" i="1"/>
  <c r="O23" i="1"/>
  <c r="M23" i="1"/>
  <c r="L23" i="1"/>
  <c r="K23" i="1"/>
  <c r="I23" i="1"/>
  <c r="H23" i="1"/>
  <c r="G23" i="1"/>
  <c r="F23" i="1"/>
  <c r="E23" i="1"/>
  <c r="O22" i="1"/>
  <c r="M22" i="1"/>
  <c r="L22" i="1"/>
  <c r="K22" i="1"/>
  <c r="I22" i="1"/>
  <c r="H22" i="1"/>
  <c r="G22" i="1"/>
  <c r="F22" i="1"/>
  <c r="F23" i="9"/>
  <c r="G23" i="9"/>
  <c r="I23" i="9"/>
  <c r="K23" i="9"/>
  <c r="L23" i="9"/>
  <c r="M23" i="9"/>
  <c r="N23" i="9"/>
  <c r="O23" i="9"/>
  <c r="P23" i="9"/>
  <c r="Q23" i="9"/>
  <c r="F22" i="9"/>
  <c r="G22" i="9"/>
  <c r="I22" i="9"/>
  <c r="K22" i="9"/>
  <c r="L22" i="9"/>
  <c r="M22" i="9"/>
  <c r="N22" i="9"/>
  <c r="O22" i="9"/>
  <c r="P22" i="9"/>
  <c r="Q22" i="9"/>
  <c r="B23" i="9"/>
  <c r="C23" i="9"/>
  <c r="D23" i="9"/>
  <c r="E23" i="9"/>
  <c r="B22" i="9"/>
  <c r="C22" i="9"/>
  <c r="D22" i="9"/>
  <c r="E22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5" i="1"/>
  <c r="R5" i="2"/>
  <c r="R5" i="1"/>
  <c r="Q6" i="1"/>
  <c r="S6" i="1"/>
  <c r="R6" i="1"/>
  <c r="Q7" i="1"/>
  <c r="R7" i="2"/>
  <c r="S7" i="1"/>
  <c r="R7" i="1"/>
  <c r="S7" i="2"/>
  <c r="R7" i="3"/>
  <c r="R7" i="5"/>
  <c r="Q7" i="6"/>
  <c r="S7" i="7"/>
  <c r="R7" i="8"/>
  <c r="T7" i="9"/>
  <c r="S7" i="10"/>
  <c r="S7" i="11"/>
  <c r="S7" i="12"/>
  <c r="S7" i="13"/>
  <c r="S7" i="14"/>
  <c r="S7" i="15"/>
  <c r="S8" i="16"/>
  <c r="S8" i="17"/>
  <c r="Q8" i="18"/>
  <c r="S8" i="19"/>
  <c r="S8" i="20"/>
  <c r="T8" i="20"/>
  <c r="U8" i="20"/>
  <c r="Q8" i="1"/>
  <c r="R8" i="1"/>
  <c r="S8" i="2"/>
  <c r="Q9" i="1"/>
  <c r="R9" i="1"/>
  <c r="S9" i="2"/>
  <c r="R9" i="3"/>
  <c r="R9" i="5"/>
  <c r="Q9" i="6"/>
  <c r="S9" i="7"/>
  <c r="R9" i="8"/>
  <c r="T9" i="9"/>
  <c r="S9" i="10"/>
  <c r="S9" i="11"/>
  <c r="S9" i="12"/>
  <c r="S9" i="13"/>
  <c r="S9" i="14"/>
  <c r="S9" i="15"/>
  <c r="S10" i="16"/>
  <c r="S10" i="17"/>
  <c r="Q10" i="18"/>
  <c r="S10" i="19"/>
  <c r="S10" i="20"/>
  <c r="Q10" i="1"/>
  <c r="S10" i="1"/>
  <c r="R10" i="1"/>
  <c r="S10" i="2"/>
  <c r="R10" i="3"/>
  <c r="R10" i="5"/>
  <c r="Q10" i="6"/>
  <c r="S10" i="7"/>
  <c r="R10" i="8"/>
  <c r="T10" i="9"/>
  <c r="S10" i="10"/>
  <c r="S10" i="11"/>
  <c r="S10" i="12"/>
  <c r="S10" i="13"/>
  <c r="S10" i="14"/>
  <c r="S10" i="15"/>
  <c r="S11" i="16"/>
  <c r="S11" i="17"/>
  <c r="Q11" i="18"/>
  <c r="S11" i="19"/>
  <c r="S11" i="20"/>
  <c r="Q11" i="1"/>
  <c r="R11" i="2"/>
  <c r="Q11" i="3"/>
  <c r="Q11" i="5"/>
  <c r="R11" i="1"/>
  <c r="S11" i="2"/>
  <c r="R11" i="3"/>
  <c r="R11" i="5"/>
  <c r="Q11" i="6"/>
  <c r="Q12" i="1"/>
  <c r="R12" i="1"/>
  <c r="S12" i="2"/>
  <c r="R12" i="3"/>
  <c r="R12" i="5"/>
  <c r="Q12" i="6"/>
  <c r="Q13" i="1"/>
  <c r="R13" i="1"/>
  <c r="S13" i="2"/>
  <c r="R13" i="3"/>
  <c r="R13" i="5"/>
  <c r="Q13" i="6"/>
  <c r="S13" i="7"/>
  <c r="R13" i="8"/>
  <c r="T13" i="9"/>
  <c r="S13" i="10"/>
  <c r="S13" i="11"/>
  <c r="S13" i="12"/>
  <c r="S13" i="13"/>
  <c r="S12" i="14"/>
  <c r="S12" i="15"/>
  <c r="S13" i="16"/>
  <c r="S13" i="17"/>
  <c r="Q13" i="18"/>
  <c r="S13" i="19"/>
  <c r="S13" i="20"/>
  <c r="Q14" i="1"/>
  <c r="R14" i="2"/>
  <c r="Q14" i="3"/>
  <c r="R14" i="1"/>
  <c r="Q15" i="1"/>
  <c r="R15" i="2"/>
  <c r="Q15" i="3"/>
  <c r="R15" i="1"/>
  <c r="S15" i="2"/>
  <c r="R15" i="3"/>
  <c r="Q16" i="1"/>
  <c r="R16" i="2"/>
  <c r="R16" i="1"/>
  <c r="S16" i="2"/>
  <c r="R16" i="3"/>
  <c r="Q17" i="1"/>
  <c r="R17" i="1"/>
  <c r="S17" i="2"/>
  <c r="R17" i="3"/>
  <c r="R17" i="5"/>
  <c r="Q17" i="6"/>
  <c r="S17" i="7"/>
  <c r="R17" i="8"/>
  <c r="Q4" i="1"/>
  <c r="S4" i="1"/>
  <c r="R4" i="1"/>
  <c r="P4" i="1"/>
  <c r="P5" i="1"/>
  <c r="P6" i="1"/>
  <c r="P7" i="1"/>
  <c r="P8" i="1"/>
  <c r="P9" i="1"/>
  <c r="P10" i="1"/>
  <c r="P18" i="1"/>
  <c r="P20" i="1"/>
  <c r="P21" i="1"/>
  <c r="P11" i="1"/>
  <c r="P12" i="1"/>
  <c r="P13" i="1"/>
  <c r="P14" i="1"/>
  <c r="P15" i="1"/>
  <c r="P16" i="1"/>
  <c r="P17" i="1"/>
  <c r="R13" i="2"/>
  <c r="S11" i="7"/>
  <c r="R11" i="8"/>
  <c r="T11" i="9"/>
  <c r="S11" i="10"/>
  <c r="S11" i="11"/>
  <c r="S11" i="12"/>
  <c r="S11" i="13"/>
  <c r="S11" i="14"/>
  <c r="S11" i="15"/>
  <c r="S12" i="16"/>
  <c r="S12" i="17"/>
  <c r="Q12" i="18"/>
  <c r="S12" i="19"/>
  <c r="S12" i="20"/>
  <c r="R8" i="2"/>
  <c r="Q8" i="3"/>
  <c r="R6" i="2"/>
  <c r="Q6" i="3"/>
  <c r="S6" i="2"/>
  <c r="R6" i="3"/>
  <c r="R6" i="5"/>
  <c r="Q6" i="6"/>
  <c r="S6" i="7"/>
  <c r="R6" i="8"/>
  <c r="T6" i="9"/>
  <c r="S5" i="2"/>
  <c r="S4" i="2"/>
  <c r="R4" i="3"/>
  <c r="R4" i="5"/>
  <c r="Q4" i="6"/>
  <c r="S4" i="7"/>
  <c r="R4" i="8"/>
  <c r="T4" i="9"/>
  <c r="S4" i="10"/>
  <c r="S4" i="11"/>
  <c r="S4" i="12"/>
  <c r="S4" i="13"/>
  <c r="S4" i="14"/>
  <c r="S4" i="15"/>
  <c r="S4" i="16"/>
  <c r="S4" i="17"/>
  <c r="Q4" i="18"/>
  <c r="S4" i="19"/>
  <c r="S4" i="20"/>
  <c r="Q4" i="2"/>
  <c r="Q18" i="2"/>
  <c r="Q20" i="2"/>
  <c r="Q21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R15" i="5"/>
  <c r="Q15" i="6"/>
  <c r="S15" i="7"/>
  <c r="R15" i="8"/>
  <c r="T15" i="9"/>
  <c r="S15" i="10"/>
  <c r="S15" i="11"/>
  <c r="S15" i="12"/>
  <c r="S15" i="13"/>
  <c r="S14" i="14"/>
  <c r="S14" i="15"/>
  <c r="S15" i="16"/>
  <c r="S15" i="17"/>
  <c r="Q15" i="18"/>
  <c r="S15" i="19"/>
  <c r="S15" i="20"/>
  <c r="S6" i="10"/>
  <c r="S6" i="11"/>
  <c r="S6" i="12"/>
  <c r="S6" i="13"/>
  <c r="S6" i="14"/>
  <c r="S6" i="15"/>
  <c r="S7" i="16"/>
  <c r="S7" i="17"/>
  <c r="Q7" i="18"/>
  <c r="S7" i="19"/>
  <c r="S7" i="20"/>
  <c r="P17" i="3"/>
  <c r="P16" i="3"/>
  <c r="P15" i="3"/>
  <c r="P14" i="3"/>
  <c r="P4" i="3"/>
  <c r="P5" i="3"/>
  <c r="P6" i="3"/>
  <c r="P7" i="3"/>
  <c r="P8" i="3"/>
  <c r="P9" i="3"/>
  <c r="P10" i="3"/>
  <c r="P11" i="3"/>
  <c r="P12" i="3"/>
  <c r="P13" i="3"/>
  <c r="P4" i="5"/>
  <c r="P5" i="5"/>
  <c r="P6" i="5"/>
  <c r="P18" i="5"/>
  <c r="P20" i="5"/>
  <c r="P21" i="5"/>
  <c r="P7" i="5"/>
  <c r="P8" i="5"/>
  <c r="P9" i="5"/>
  <c r="P10" i="5"/>
  <c r="P11" i="5"/>
  <c r="P12" i="5"/>
  <c r="P13" i="5"/>
  <c r="P14" i="5"/>
  <c r="P15" i="5"/>
  <c r="P16" i="5"/>
  <c r="P17" i="5"/>
  <c r="O4" i="6"/>
  <c r="O18" i="6"/>
  <c r="O20" i="6"/>
  <c r="O21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S8" i="1"/>
  <c r="R4" i="2"/>
  <c r="Q21" i="10"/>
  <c r="S12" i="7"/>
  <c r="R12" i="8"/>
  <c r="T12" i="9"/>
  <c r="S12" i="10"/>
  <c r="S12" i="11"/>
  <c r="S12" i="12"/>
  <c r="S12" i="13"/>
  <c r="T11" i="2"/>
  <c r="Q18" i="12"/>
  <c r="Q20" i="12"/>
  <c r="Q21" i="12"/>
  <c r="R10" i="2"/>
  <c r="T10" i="2"/>
  <c r="Q10" i="3"/>
  <c r="Q10" i="5"/>
  <c r="T17" i="9"/>
  <c r="S17" i="10"/>
  <c r="S17" i="11"/>
  <c r="S17" i="12"/>
  <c r="S17" i="13"/>
  <c r="S16" i="14"/>
  <c r="S16" i="15"/>
  <c r="S17" i="16"/>
  <c r="S17" i="17"/>
  <c r="Q17" i="18"/>
  <c r="S17" i="19"/>
  <c r="S17" i="20"/>
  <c r="S11" i="3"/>
  <c r="S10" i="3"/>
  <c r="T6" i="2"/>
  <c r="R17" i="2"/>
  <c r="S14" i="2"/>
  <c r="R14" i="3"/>
  <c r="R14" i="5"/>
  <c r="Q14" i="6"/>
  <c r="S14" i="7"/>
  <c r="R14" i="8"/>
  <c r="T14" i="9"/>
  <c r="S14" i="10"/>
  <c r="S14" i="11"/>
  <c r="S14" i="12"/>
  <c r="S14" i="13"/>
  <c r="S13" i="14"/>
  <c r="S13" i="15"/>
  <c r="S14" i="16"/>
  <c r="S14" i="17"/>
  <c r="Q14" i="18"/>
  <c r="S14" i="19"/>
  <c r="S14" i="20"/>
  <c r="T14" i="20"/>
  <c r="Q8" i="5"/>
  <c r="S16" i="1"/>
  <c r="S5" i="1"/>
  <c r="Q5" i="3"/>
  <c r="Q5" i="5"/>
  <c r="S6" i="3"/>
  <c r="Q6" i="5"/>
  <c r="P6" i="6"/>
  <c r="Q16" i="3"/>
  <c r="T16" i="2"/>
  <c r="P8" i="6"/>
  <c r="T17" i="2"/>
  <c r="Q17" i="3"/>
  <c r="T14" i="2"/>
  <c r="Q17" i="5"/>
  <c r="S17" i="3"/>
  <c r="Q16" i="5"/>
  <c r="P16" i="6"/>
  <c r="R16" i="7"/>
  <c r="Q16" i="8"/>
  <c r="Q18" i="17"/>
  <c r="Q20" i="17"/>
  <c r="Q21" i="17"/>
  <c r="Q14" i="5"/>
  <c r="S14" i="3"/>
  <c r="P17" i="6"/>
  <c r="S17" i="5"/>
  <c r="R6" i="6"/>
  <c r="S6" i="6"/>
  <c r="R6" i="7"/>
  <c r="S10" i="5"/>
  <c r="P10" i="6"/>
  <c r="Q7" i="3"/>
  <c r="T7" i="2"/>
  <c r="Q4" i="3"/>
  <c r="T4" i="2"/>
  <c r="P5" i="6"/>
  <c r="P18" i="3"/>
  <c r="P20" i="3"/>
  <c r="P21" i="3"/>
  <c r="R12" i="2"/>
  <c r="S12" i="1"/>
  <c r="R5" i="3"/>
  <c r="T5" i="2"/>
  <c r="S17" i="1"/>
  <c r="S11" i="1"/>
  <c r="P18" i="8"/>
  <c r="P20" i="8"/>
  <c r="P21" i="8"/>
  <c r="R9" i="2"/>
  <c r="S9" i="1"/>
  <c r="R8" i="3"/>
  <c r="T8" i="2"/>
  <c r="S16" i="9"/>
  <c r="R8" i="7"/>
  <c r="S14" i="1"/>
  <c r="S6" i="5"/>
  <c r="R16" i="5"/>
  <c r="Q16" i="6"/>
  <c r="S16" i="3"/>
  <c r="R18" i="9"/>
  <c r="R20" i="9"/>
  <c r="R21" i="9"/>
  <c r="Q18" i="7"/>
  <c r="Q20" i="7"/>
  <c r="Q21" i="7"/>
  <c r="Q18" i="16"/>
  <c r="Q20" i="16"/>
  <c r="Q21" i="16"/>
  <c r="S16" i="5"/>
  <c r="T15" i="2"/>
  <c r="S13" i="1"/>
  <c r="O18" i="18"/>
  <c r="O20" i="18"/>
  <c r="O21" i="18"/>
  <c r="S5" i="17"/>
  <c r="T5" i="16"/>
  <c r="U5" i="16"/>
  <c r="S11" i="5"/>
  <c r="P11" i="6"/>
  <c r="R5" i="19"/>
  <c r="S15" i="1"/>
  <c r="T13" i="2"/>
  <c r="Q13" i="3"/>
  <c r="S15" i="3"/>
  <c r="Q15" i="5"/>
  <c r="S23" i="19"/>
  <c r="Q18" i="13"/>
  <c r="Q20" i="13"/>
  <c r="Q21" i="13"/>
  <c r="Q18" i="19"/>
  <c r="Q20" i="19"/>
  <c r="Q21" i="19"/>
  <c r="T9" i="2"/>
  <c r="Q9" i="3"/>
  <c r="R10" i="7"/>
  <c r="R10" i="6"/>
  <c r="S10" i="6"/>
  <c r="Q7" i="5"/>
  <c r="S7" i="3"/>
  <c r="T6" i="7"/>
  <c r="Q6" i="8"/>
  <c r="U6" i="7"/>
  <c r="R5" i="20"/>
  <c r="U5" i="20"/>
  <c r="R16" i="10"/>
  <c r="Q4" i="5"/>
  <c r="S4" i="3"/>
  <c r="S13" i="3"/>
  <c r="Q13" i="5"/>
  <c r="Q12" i="3"/>
  <c r="T12" i="2"/>
  <c r="R5" i="7"/>
  <c r="R17" i="7"/>
  <c r="R17" i="6"/>
  <c r="S17" i="6"/>
  <c r="S15" i="5"/>
  <c r="P15" i="6"/>
  <c r="Q8" i="8"/>
  <c r="R11" i="6"/>
  <c r="S11" i="6"/>
  <c r="R11" i="7"/>
  <c r="S8" i="3"/>
  <c r="R8" i="5"/>
  <c r="Q5" i="18"/>
  <c r="T5" i="17"/>
  <c r="U5" i="17"/>
  <c r="R5" i="5"/>
  <c r="S5" i="3"/>
  <c r="S16" i="7"/>
  <c r="R16" i="6"/>
  <c r="S16" i="6"/>
  <c r="P14" i="6"/>
  <c r="S14" i="5"/>
  <c r="R14" i="6"/>
  <c r="S14" i="6"/>
  <c r="R14" i="7"/>
  <c r="S6" i="9"/>
  <c r="S6" i="8"/>
  <c r="T6" i="8"/>
  <c r="S8" i="9"/>
  <c r="S7" i="5"/>
  <c r="P7" i="6"/>
  <c r="T11" i="7"/>
  <c r="U11" i="7"/>
  <c r="Q11" i="8"/>
  <c r="P13" i="6"/>
  <c r="S13" i="5"/>
  <c r="R15" i="6"/>
  <c r="S15" i="6"/>
  <c r="R15" i="7"/>
  <c r="R16" i="11"/>
  <c r="Q10" i="8"/>
  <c r="T10" i="7"/>
  <c r="U10" i="7"/>
  <c r="S12" i="3"/>
  <c r="Q12" i="5"/>
  <c r="Q5" i="6"/>
  <c r="S5" i="5"/>
  <c r="S5" i="19"/>
  <c r="R5" i="18"/>
  <c r="S5" i="18"/>
  <c r="Q17" i="8"/>
  <c r="T17" i="7"/>
  <c r="U17" i="7"/>
  <c r="Q9" i="5"/>
  <c r="S9" i="3"/>
  <c r="R16" i="8"/>
  <c r="T16" i="7"/>
  <c r="U16" i="7"/>
  <c r="P4" i="6"/>
  <c r="S4" i="5"/>
  <c r="Q8" i="6"/>
  <c r="S8" i="5"/>
  <c r="Q5" i="8"/>
  <c r="R7" i="6"/>
  <c r="S7" i="6"/>
  <c r="R7" i="7"/>
  <c r="S17" i="8"/>
  <c r="T17" i="8"/>
  <c r="S17" i="9"/>
  <c r="R8" i="10"/>
  <c r="P9" i="6"/>
  <c r="S9" i="5"/>
  <c r="S5" i="9"/>
  <c r="Q15" i="8"/>
  <c r="T15" i="7"/>
  <c r="U15" i="7"/>
  <c r="S5" i="20"/>
  <c r="T5" i="20"/>
  <c r="T5" i="19"/>
  <c r="U5" i="19"/>
  <c r="R6" i="10"/>
  <c r="U6" i="9"/>
  <c r="V6" i="9"/>
  <c r="R4" i="7"/>
  <c r="R4" i="6"/>
  <c r="S4" i="6"/>
  <c r="S12" i="5"/>
  <c r="P12" i="6"/>
  <c r="R13" i="7"/>
  <c r="R13" i="6"/>
  <c r="S13" i="6"/>
  <c r="S10" i="9"/>
  <c r="S10" i="8"/>
  <c r="T10" i="8"/>
  <c r="S5" i="7"/>
  <c r="R5" i="6"/>
  <c r="S5" i="6"/>
  <c r="T14" i="7"/>
  <c r="Q14" i="8"/>
  <c r="U14" i="7"/>
  <c r="R16" i="12"/>
  <c r="S8" i="7"/>
  <c r="R8" i="6"/>
  <c r="S8" i="6"/>
  <c r="T16" i="9"/>
  <c r="S16" i="8"/>
  <c r="T16" i="8"/>
  <c r="S11" i="9"/>
  <c r="S11" i="8"/>
  <c r="T11" i="8"/>
  <c r="R5" i="8"/>
  <c r="T5" i="7"/>
  <c r="U5" i="7"/>
  <c r="R9" i="7"/>
  <c r="R9" i="6"/>
  <c r="S9" i="6"/>
  <c r="S16" i="10"/>
  <c r="U16" i="9"/>
  <c r="V16" i="9"/>
  <c r="U10" i="9"/>
  <c r="V10" i="9"/>
  <c r="R10" i="10"/>
  <c r="R8" i="11"/>
  <c r="R16" i="13"/>
  <c r="U17" i="9"/>
  <c r="V17" i="9"/>
  <c r="R17" i="10"/>
  <c r="S14" i="8"/>
  <c r="T14" i="8"/>
  <c r="S14" i="9"/>
  <c r="T4" i="7"/>
  <c r="U4" i="7"/>
  <c r="Q4" i="8"/>
  <c r="R8" i="8"/>
  <c r="T8" i="7"/>
  <c r="U8" i="7"/>
  <c r="S15" i="9"/>
  <c r="S15" i="8"/>
  <c r="T15" i="8"/>
  <c r="U11" i="9"/>
  <c r="V11" i="9"/>
  <c r="R11" i="10"/>
  <c r="P23" i="6"/>
  <c r="U6" i="10"/>
  <c r="R6" i="11"/>
  <c r="T6" i="10"/>
  <c r="Q13" i="8"/>
  <c r="T13" i="7"/>
  <c r="U13" i="7"/>
  <c r="R12" i="7"/>
  <c r="R12" i="6"/>
  <c r="S12" i="6"/>
  <c r="Q7" i="8"/>
  <c r="T7" i="7"/>
  <c r="U7" i="7"/>
  <c r="P22" i="6"/>
  <c r="R5" i="10"/>
  <c r="R11" i="11"/>
  <c r="T11" i="10"/>
  <c r="U11" i="10"/>
  <c r="R8" i="12"/>
  <c r="S7" i="9"/>
  <c r="S7" i="8"/>
  <c r="T7" i="8"/>
  <c r="T17" i="10"/>
  <c r="U17" i="10"/>
  <c r="R17" i="11"/>
  <c r="S16" i="11"/>
  <c r="T16" i="10"/>
  <c r="U16" i="10"/>
  <c r="U15" i="9"/>
  <c r="V15" i="9"/>
  <c r="R15" i="10"/>
  <c r="Q9" i="8"/>
  <c r="T9" i="7"/>
  <c r="U9" i="7"/>
  <c r="R10" i="11"/>
  <c r="T10" i="10"/>
  <c r="U10" i="10"/>
  <c r="T13" i="8"/>
  <c r="S13" i="9"/>
  <c r="S13" i="8"/>
  <c r="R15" i="14"/>
  <c r="R6" i="12"/>
  <c r="T6" i="11"/>
  <c r="U6" i="11"/>
  <c r="R14" i="10"/>
  <c r="U14" i="9"/>
  <c r="V14" i="9"/>
  <c r="Q12" i="8"/>
  <c r="T12" i="7"/>
  <c r="U12" i="7"/>
  <c r="R5" i="11"/>
  <c r="T8" i="9"/>
  <c r="S8" i="8"/>
  <c r="T8" i="8"/>
  <c r="S4" i="9"/>
  <c r="S4" i="8"/>
  <c r="T4" i="8"/>
  <c r="T5" i="9"/>
  <c r="S5" i="8"/>
  <c r="T5" i="8"/>
  <c r="R14" i="11"/>
  <c r="T14" i="10"/>
  <c r="U14" i="10"/>
  <c r="R10" i="12"/>
  <c r="T10" i="11"/>
  <c r="U10" i="11"/>
  <c r="S12" i="9"/>
  <c r="S12" i="8"/>
  <c r="T12" i="8"/>
  <c r="U4" i="9"/>
  <c r="V4" i="9"/>
  <c r="R4" i="10"/>
  <c r="S8" i="10"/>
  <c r="U8" i="9"/>
  <c r="V8" i="9"/>
  <c r="T6" i="12"/>
  <c r="U6" i="12"/>
  <c r="R6" i="13"/>
  <c r="R5" i="12"/>
  <c r="S5" i="10"/>
  <c r="U5" i="9"/>
  <c r="V5" i="9"/>
  <c r="T9" i="8"/>
  <c r="S9" i="9"/>
  <c r="S9" i="8"/>
  <c r="R8" i="13"/>
  <c r="R15" i="15"/>
  <c r="R17" i="12"/>
  <c r="T17" i="11"/>
  <c r="U17" i="11"/>
  <c r="R7" i="10"/>
  <c r="U7" i="9"/>
  <c r="V7" i="9"/>
  <c r="R15" i="11"/>
  <c r="T15" i="10"/>
  <c r="U15" i="10"/>
  <c r="U13" i="9"/>
  <c r="V13" i="9"/>
  <c r="R13" i="10"/>
  <c r="S16" i="12"/>
  <c r="T16" i="11"/>
  <c r="U16" i="11"/>
  <c r="R11" i="12"/>
  <c r="T11" i="11"/>
  <c r="U11" i="11"/>
  <c r="S16" i="13"/>
  <c r="T16" i="12"/>
  <c r="U16" i="12"/>
  <c r="R4" i="11"/>
  <c r="T4" i="10"/>
  <c r="U4" i="10"/>
  <c r="R11" i="13"/>
  <c r="T11" i="12"/>
  <c r="U11" i="12"/>
  <c r="R17" i="13"/>
  <c r="T17" i="12"/>
  <c r="U17" i="12"/>
  <c r="U13" i="10"/>
  <c r="T13" i="10"/>
  <c r="R13" i="11"/>
  <c r="R6" i="14"/>
  <c r="T6" i="13"/>
  <c r="U6" i="13"/>
  <c r="T7" i="10"/>
  <c r="U7" i="10"/>
  <c r="R7" i="11"/>
  <c r="U12" i="9"/>
  <c r="V12" i="9"/>
  <c r="R12" i="10"/>
  <c r="R16" i="16"/>
  <c r="R15" i="12"/>
  <c r="T15" i="11"/>
  <c r="U15" i="11"/>
  <c r="R8" i="14"/>
  <c r="U9" i="9"/>
  <c r="V9" i="9"/>
  <c r="R9" i="10"/>
  <c r="S5" i="11"/>
  <c r="T5" i="10"/>
  <c r="U5" i="10"/>
  <c r="R5" i="13"/>
  <c r="T10" i="12"/>
  <c r="U10" i="12"/>
  <c r="R10" i="13"/>
  <c r="S8" i="11"/>
  <c r="T8" i="10"/>
  <c r="U8" i="10"/>
  <c r="T14" i="11"/>
  <c r="U14" i="11"/>
  <c r="R14" i="12"/>
  <c r="R16" i="17"/>
  <c r="S8" i="12"/>
  <c r="T8" i="11"/>
  <c r="U8" i="11"/>
  <c r="T7" i="11"/>
  <c r="U7" i="11"/>
  <c r="R7" i="12"/>
  <c r="S5" i="12"/>
  <c r="T5" i="11"/>
  <c r="U5" i="11"/>
  <c r="R8" i="15"/>
  <c r="R14" i="13"/>
  <c r="T14" i="12"/>
  <c r="U14" i="12"/>
  <c r="R16" i="14"/>
  <c r="T17" i="13"/>
  <c r="U17" i="13"/>
  <c r="R15" i="13"/>
  <c r="T15" i="12"/>
  <c r="U15" i="12"/>
  <c r="R4" i="12"/>
  <c r="U4" i="11"/>
  <c r="T4" i="11"/>
  <c r="T9" i="10"/>
  <c r="R9" i="11"/>
  <c r="U9" i="10"/>
  <c r="T11" i="13"/>
  <c r="U11" i="13"/>
  <c r="R11" i="14"/>
  <c r="R5" i="14"/>
  <c r="R13" i="12"/>
  <c r="U13" i="11"/>
  <c r="T13" i="11"/>
  <c r="T12" i="10"/>
  <c r="U12" i="10"/>
  <c r="R12" i="11"/>
  <c r="R10" i="14"/>
  <c r="T10" i="13"/>
  <c r="U10" i="13"/>
  <c r="R6" i="15"/>
  <c r="T6" i="14"/>
  <c r="U6" i="14"/>
  <c r="S15" i="14"/>
  <c r="T16" i="13"/>
  <c r="U16" i="13"/>
  <c r="T13" i="12"/>
  <c r="U13" i="12"/>
  <c r="R13" i="13"/>
  <c r="S5" i="13"/>
  <c r="T5" i="12"/>
  <c r="U5" i="12"/>
  <c r="R14" i="14"/>
  <c r="T15" i="13"/>
  <c r="U15" i="13"/>
  <c r="R11" i="15"/>
  <c r="T11" i="14"/>
  <c r="U11" i="14"/>
  <c r="R9" i="16"/>
  <c r="T10" i="14"/>
  <c r="U10" i="14"/>
  <c r="R10" i="15"/>
  <c r="R9" i="12"/>
  <c r="T9" i="11"/>
  <c r="U9" i="11"/>
  <c r="S15" i="15"/>
  <c r="T15" i="14"/>
  <c r="U15" i="14"/>
  <c r="R5" i="15"/>
  <c r="R7" i="13"/>
  <c r="T7" i="12"/>
  <c r="U7" i="12"/>
  <c r="R12" i="12"/>
  <c r="T12" i="11"/>
  <c r="U12" i="11"/>
  <c r="T14" i="13"/>
  <c r="U14" i="13"/>
  <c r="R13" i="14"/>
  <c r="R4" i="13"/>
  <c r="U4" i="12"/>
  <c r="T4" i="12"/>
  <c r="R7" i="16"/>
  <c r="T6" i="15"/>
  <c r="U6" i="15"/>
  <c r="T16" i="14"/>
  <c r="U16" i="14"/>
  <c r="R16" i="15"/>
  <c r="S8" i="13"/>
  <c r="T8" i="12"/>
  <c r="U8" i="12"/>
  <c r="P16" i="18"/>
  <c r="R4" i="14"/>
  <c r="T4" i="13"/>
  <c r="U4" i="13"/>
  <c r="S16" i="16"/>
  <c r="T15" i="15"/>
  <c r="U15" i="15"/>
  <c r="R12" i="16"/>
  <c r="T11" i="15"/>
  <c r="U11" i="15"/>
  <c r="R16" i="19"/>
  <c r="T14" i="14"/>
  <c r="U14" i="14"/>
  <c r="R14" i="15"/>
  <c r="S8" i="14"/>
  <c r="T8" i="13"/>
  <c r="U8" i="13"/>
  <c r="R11" i="16"/>
  <c r="T10" i="15"/>
  <c r="U10" i="15"/>
  <c r="R12" i="14"/>
  <c r="T13" i="13"/>
  <c r="U13" i="13"/>
  <c r="T13" i="14"/>
  <c r="U13" i="14"/>
  <c r="R13" i="15"/>
  <c r="T16" i="15"/>
  <c r="U16" i="15"/>
  <c r="R17" i="16"/>
  <c r="R12" i="13"/>
  <c r="T12" i="12"/>
  <c r="U12" i="12"/>
  <c r="T7" i="13"/>
  <c r="R7" i="14"/>
  <c r="U7" i="13"/>
  <c r="R9" i="17"/>
  <c r="T9" i="12"/>
  <c r="U9" i="12"/>
  <c r="R9" i="13"/>
  <c r="S5" i="14"/>
  <c r="T5" i="13"/>
  <c r="U5" i="13"/>
  <c r="R7" i="17"/>
  <c r="T7" i="16"/>
  <c r="U7" i="16"/>
  <c r="R6" i="16"/>
  <c r="R14" i="16"/>
  <c r="T13" i="15"/>
  <c r="U13" i="15"/>
  <c r="R7" i="15"/>
  <c r="T7" i="14"/>
  <c r="U7" i="14"/>
  <c r="R16" i="20"/>
  <c r="T12" i="14"/>
  <c r="U12" i="14"/>
  <c r="R12" i="15"/>
  <c r="R6" i="17"/>
  <c r="T12" i="13"/>
  <c r="U12" i="13"/>
  <c r="S5" i="15"/>
  <c r="T5" i="14"/>
  <c r="U5" i="14"/>
  <c r="S8" i="15"/>
  <c r="T8" i="14"/>
  <c r="U8" i="14"/>
  <c r="P9" i="18"/>
  <c r="R12" i="17"/>
  <c r="T12" i="16"/>
  <c r="U12" i="16"/>
  <c r="R9" i="14"/>
  <c r="T9" i="13"/>
  <c r="U9" i="13"/>
  <c r="S16" i="17"/>
  <c r="T16" i="16"/>
  <c r="U16" i="16"/>
  <c r="T7" i="17"/>
  <c r="U7" i="17"/>
  <c r="P7" i="18"/>
  <c r="R11" i="17"/>
  <c r="U11" i="16"/>
  <c r="T11" i="16"/>
  <c r="T17" i="16"/>
  <c r="U17" i="16"/>
  <c r="R17" i="17"/>
  <c r="R15" i="16"/>
  <c r="T14" i="15"/>
  <c r="U14" i="15"/>
  <c r="R4" i="15"/>
  <c r="T4" i="14"/>
  <c r="U4" i="14"/>
  <c r="R13" i="16"/>
  <c r="T12" i="15"/>
  <c r="U12" i="15"/>
  <c r="S9" i="16"/>
  <c r="T8" i="15"/>
  <c r="U8" i="15"/>
  <c r="P11" i="18"/>
  <c r="T11" i="17"/>
  <c r="U11" i="17"/>
  <c r="R15" i="17"/>
  <c r="T15" i="16"/>
  <c r="U15" i="16"/>
  <c r="R8" i="16"/>
  <c r="T7" i="15"/>
  <c r="U7" i="15"/>
  <c r="R4" i="16"/>
  <c r="T4" i="15"/>
  <c r="U4" i="15"/>
  <c r="P17" i="18"/>
  <c r="T17" i="17"/>
  <c r="U17" i="17"/>
  <c r="R9" i="19"/>
  <c r="R9" i="15"/>
  <c r="T9" i="14"/>
  <c r="U9" i="14"/>
  <c r="P6" i="18"/>
  <c r="R7" i="19"/>
  <c r="R7" i="18"/>
  <c r="S7" i="18"/>
  <c r="Q16" i="18"/>
  <c r="T16" i="17"/>
  <c r="U16" i="17"/>
  <c r="S6" i="16"/>
  <c r="T5" i="15"/>
  <c r="U5" i="15"/>
  <c r="T12" i="17"/>
  <c r="U12" i="17"/>
  <c r="P12" i="18"/>
  <c r="R14" i="17"/>
  <c r="T14" i="16"/>
  <c r="U14" i="16"/>
  <c r="P15" i="18"/>
  <c r="T15" i="17"/>
  <c r="U15" i="17"/>
  <c r="R8" i="17"/>
  <c r="T8" i="16"/>
  <c r="U8" i="16"/>
  <c r="R17" i="18"/>
  <c r="R17" i="19"/>
  <c r="S17" i="18"/>
  <c r="S9" i="17"/>
  <c r="T9" i="16"/>
  <c r="U9" i="16"/>
  <c r="R9" i="20"/>
  <c r="T9" i="20"/>
  <c r="U9" i="20"/>
  <c r="R6" i="19"/>
  <c r="T4" i="16"/>
  <c r="U4" i="16"/>
  <c r="R4" i="17"/>
  <c r="R7" i="20"/>
  <c r="T7" i="20"/>
  <c r="T7" i="19"/>
  <c r="U7" i="19"/>
  <c r="R12" i="18"/>
  <c r="S12" i="18"/>
  <c r="R12" i="19"/>
  <c r="R10" i="16"/>
  <c r="T9" i="15"/>
  <c r="U9" i="15"/>
  <c r="S16" i="19"/>
  <c r="R16" i="18"/>
  <c r="S16" i="18"/>
  <c r="P14" i="18"/>
  <c r="T14" i="17"/>
  <c r="U14" i="17"/>
  <c r="R11" i="18"/>
  <c r="S11" i="18"/>
  <c r="R11" i="19"/>
  <c r="S6" i="17"/>
  <c r="T6" i="16"/>
  <c r="U6" i="16"/>
  <c r="R13" i="17"/>
  <c r="T13" i="16"/>
  <c r="U13" i="16"/>
  <c r="P4" i="18"/>
  <c r="T4" i="17"/>
  <c r="U4" i="17"/>
  <c r="P8" i="18"/>
  <c r="T8" i="17"/>
  <c r="U8" i="17"/>
  <c r="Q9" i="18"/>
  <c r="T9" i="17"/>
  <c r="U9" i="17"/>
  <c r="S16" i="20"/>
  <c r="T16" i="20"/>
  <c r="U16" i="20"/>
  <c r="T16" i="19"/>
  <c r="U16" i="19"/>
  <c r="R6" i="20"/>
  <c r="U6" i="20"/>
  <c r="R17" i="20"/>
  <c r="T17" i="19"/>
  <c r="U17" i="19"/>
  <c r="P13" i="18"/>
  <c r="T13" i="17"/>
  <c r="U13" i="17"/>
  <c r="R10" i="17"/>
  <c r="T10" i="16"/>
  <c r="U10" i="16"/>
  <c r="R15" i="19"/>
  <c r="R15" i="18"/>
  <c r="S15" i="18"/>
  <c r="R11" i="20"/>
  <c r="T11" i="20"/>
  <c r="U11" i="20"/>
  <c r="T11" i="19"/>
  <c r="U11" i="19"/>
  <c r="R14" i="19"/>
  <c r="R14" i="18"/>
  <c r="S14" i="18"/>
  <c r="Q6" i="18"/>
  <c r="T6" i="17"/>
  <c r="U6" i="17"/>
  <c r="R12" i="20"/>
  <c r="T12" i="20"/>
  <c r="U12" i="20"/>
  <c r="T12" i="19"/>
  <c r="U12" i="19"/>
  <c r="S9" i="19"/>
  <c r="R9" i="18"/>
  <c r="S9" i="18"/>
  <c r="R13" i="19"/>
  <c r="R13" i="18"/>
  <c r="S13" i="18"/>
  <c r="R4" i="19"/>
  <c r="R4" i="18"/>
  <c r="S4" i="18"/>
  <c r="P10" i="18"/>
  <c r="T10" i="17"/>
  <c r="U10" i="17"/>
  <c r="R8" i="18"/>
  <c r="S8" i="18"/>
  <c r="R8" i="19"/>
  <c r="T14" i="19"/>
  <c r="U14" i="19"/>
  <c r="R14" i="20"/>
  <c r="U14" i="20"/>
  <c r="S6" i="19"/>
  <c r="R6" i="18"/>
  <c r="S6" i="18"/>
  <c r="R15" i="20"/>
  <c r="T15" i="20"/>
  <c r="U15" i="20"/>
  <c r="T15" i="19"/>
  <c r="U15" i="19"/>
  <c r="R4" i="20"/>
  <c r="T4" i="19"/>
  <c r="U4" i="19"/>
  <c r="R13" i="20"/>
  <c r="T13" i="20"/>
  <c r="U13" i="20"/>
  <c r="T13" i="19"/>
  <c r="U13" i="19"/>
  <c r="S6" i="20"/>
  <c r="T6" i="20"/>
  <c r="T6" i="19"/>
  <c r="U6" i="19"/>
  <c r="T8" i="19"/>
  <c r="U8" i="19"/>
  <c r="R8" i="20"/>
  <c r="R10" i="18"/>
  <c r="S10" i="18"/>
  <c r="R10" i="19"/>
  <c r="S9" i="20"/>
  <c r="T9" i="19"/>
  <c r="U9" i="19"/>
  <c r="R10" i="20"/>
  <c r="U10" i="20"/>
  <c r="T10" i="20"/>
  <c r="T10" i="19"/>
  <c r="U10" i="19"/>
  <c r="T17" i="20"/>
  <c r="U17" i="20"/>
  <c r="Q18" i="20"/>
  <c r="Q20" i="20"/>
  <c r="Q21" i="20"/>
  <c r="U7" i="20"/>
  <c r="T4" i="20"/>
  <c r="U4" i="20"/>
  <c r="T16" i="21"/>
  <c r="S17" i="21"/>
  <c r="T17" i="21"/>
  <c r="S11" i="21"/>
  <c r="T11" i="21"/>
  <c r="T7" i="21"/>
  <c r="T15" i="21"/>
  <c r="S12" i="21"/>
  <c r="T12" i="21"/>
  <c r="P18" i="21"/>
  <c r="P20" i="21"/>
  <c r="P21" i="21"/>
  <c r="T8" i="22"/>
  <c r="U8" i="22"/>
  <c r="T5" i="22"/>
  <c r="T11" i="22"/>
  <c r="U11" i="22"/>
  <c r="U5" i="22"/>
  <c r="U13" i="22"/>
  <c r="T7" i="22"/>
  <c r="U7" i="22"/>
  <c r="T10" i="22"/>
  <c r="U10" i="22"/>
  <c r="T12" i="22"/>
  <c r="U12" i="22"/>
  <c r="T4" i="22"/>
  <c r="U4" i="22"/>
  <c r="Q18" i="22"/>
  <c r="Q20" i="22"/>
  <c r="U15" i="22"/>
  <c r="U14" i="22"/>
  <c r="T14" i="22"/>
  <c r="U6" i="22"/>
  <c r="U9" i="22"/>
  <c r="Q21" i="22"/>
  <c r="S13" i="23" l="1"/>
  <c r="T13" i="23" s="1"/>
  <c r="S10" i="23"/>
  <c r="S8" i="23"/>
  <c r="T8" i="23" s="1"/>
  <c r="T7" i="23"/>
  <c r="T5" i="23"/>
  <c r="T10" i="23"/>
  <c r="S6" i="23"/>
  <c r="T6" i="23" s="1"/>
  <c r="P18" i="23"/>
  <c r="T11" i="23"/>
  <c r="S4" i="23"/>
  <c r="T4" i="23" s="1"/>
  <c r="P20" i="23" l="1"/>
  <c r="P21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Familie Mertens</author>
  </authors>
  <commentList>
    <comment ref="B15" authorId="0" shapeId="0" xr:uid="{550D1DD6-7002-4BB4-8513-B57307C8BFCC}">
      <text>
        <r>
          <rPr>
            <b/>
            <sz val="9"/>
            <color indexed="81"/>
            <rFont val="Tahoma"/>
            <family val="2"/>
          </rPr>
          <t>Familie Mertens:</t>
        </r>
        <r>
          <rPr>
            <sz val="9"/>
            <color indexed="81"/>
            <rFont val="Tahoma"/>
            <family val="2"/>
          </rPr>
          <t xml:space="preserve">
Anwesend , aber nicht gekegelt</t>
        </r>
      </text>
    </comment>
    <comment ref="B16" authorId="0" shapeId="0" xr:uid="{D2069D42-A24C-4422-B85C-D7A0782F8C11}">
      <text>
        <r>
          <rPr>
            <b/>
            <sz val="9"/>
            <color indexed="81"/>
            <rFont val="Tahoma"/>
            <family val="2"/>
          </rPr>
          <t>Familie Mertens:</t>
        </r>
        <r>
          <rPr>
            <sz val="9"/>
            <color indexed="81"/>
            <rFont val="Tahoma"/>
            <family val="2"/>
          </rPr>
          <t xml:space="preserve">
Anwesend , aber nicht gekegelt</t>
        </r>
      </text>
    </comment>
    <comment ref="C16" authorId="0" shapeId="0" xr:uid="{E5FB1F13-9F68-4683-9F94-54079CD006A1}">
      <text>
        <r>
          <rPr>
            <b/>
            <sz val="9"/>
            <color indexed="81"/>
            <rFont val="Tahoma"/>
            <family val="2"/>
          </rPr>
          <t>Familie Mertens:</t>
        </r>
        <r>
          <rPr>
            <sz val="9"/>
            <color indexed="81"/>
            <rFont val="Tahoma"/>
            <family val="2"/>
          </rPr>
          <t xml:space="preserve">
Anwesend , aber nicht gekegelt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Familie Mertens</author>
  </authors>
  <commentList>
    <comment ref="F12" authorId="0" shapeId="0" xr:uid="{8EAB2649-3936-48C7-86D2-3EA150426F58}">
      <text>
        <r>
          <rPr>
            <b/>
            <sz val="9"/>
            <color indexed="81"/>
            <rFont val="Segoe UI"/>
            <family val="2"/>
          </rPr>
          <t>Familie Mertens:</t>
        </r>
        <r>
          <rPr>
            <sz val="9"/>
            <color indexed="81"/>
            <rFont val="Segoe UI"/>
            <family val="2"/>
          </rPr>
          <t xml:space="preserve">
Anwesend , aber nicht gekegelt</t>
        </r>
      </text>
    </comment>
    <comment ref="H12" authorId="0" shapeId="0" xr:uid="{C2242101-E0B3-4A67-8CFF-C18E7509D885}">
      <text>
        <r>
          <rPr>
            <b/>
            <sz val="9"/>
            <color indexed="81"/>
            <rFont val="Segoe UI"/>
            <family val="2"/>
          </rPr>
          <t>Familie Mertens:</t>
        </r>
        <r>
          <rPr>
            <sz val="9"/>
            <color indexed="81"/>
            <rFont val="Segoe UI"/>
            <family val="2"/>
          </rPr>
          <t xml:space="preserve">
Ausgetreten</t>
        </r>
      </text>
    </comment>
    <comment ref="D16" authorId="0" shapeId="0" xr:uid="{E73CAB01-DE82-4A0B-AC23-72C0348929EC}">
      <text>
        <r>
          <rPr>
            <b/>
            <sz val="9"/>
            <color indexed="81"/>
            <rFont val="Segoe UI"/>
            <family val="2"/>
          </rPr>
          <t>Familie Mertens:</t>
        </r>
        <r>
          <rPr>
            <sz val="9"/>
            <color indexed="81"/>
            <rFont val="Segoe UI"/>
            <family val="2"/>
          </rPr>
          <t xml:space="preserve">
Anwesend , aber nicht gekegelt</t>
        </r>
      </text>
    </comment>
    <comment ref="P16" authorId="0" shapeId="0" xr:uid="{6EC0F631-DEBC-4E48-9FBC-781E84151E61}">
      <text>
        <r>
          <rPr>
            <b/>
            <sz val="9"/>
            <color indexed="81"/>
            <rFont val="Segoe UI"/>
            <family val="2"/>
          </rPr>
          <t>Familie Mertens:</t>
        </r>
        <r>
          <rPr>
            <sz val="9"/>
            <color indexed="81"/>
            <rFont val="Segoe UI"/>
            <family val="2"/>
          </rPr>
          <t xml:space="preserve">
Anwesend , aber nicht gekegelt</t>
        </r>
      </text>
    </comment>
  </commentList>
</comments>
</file>

<file path=xl/sharedStrings.xml><?xml version="1.0" encoding="utf-8"?>
<sst xmlns="http://schemas.openxmlformats.org/spreadsheetml/2006/main" count="3608" uniqueCount="417">
  <si>
    <t>Name</t>
  </si>
  <si>
    <t>Caliskan,Hamdi</t>
  </si>
  <si>
    <t>Friedrich,Jochen</t>
  </si>
  <si>
    <t>Grefkes,Christian</t>
  </si>
  <si>
    <t>Hoff,Thorsten</t>
  </si>
  <si>
    <t>Horster,Niels</t>
  </si>
  <si>
    <t>Mertens,Thomas</t>
  </si>
  <si>
    <t>Nerad,Christian</t>
  </si>
  <si>
    <t>Rayer,Andre</t>
  </si>
  <si>
    <t>Schramm,Stefan</t>
  </si>
  <si>
    <t>Singer,Jörg</t>
  </si>
  <si>
    <t>Klitsch,Frank</t>
  </si>
  <si>
    <t>Wolbring,Lothar</t>
  </si>
  <si>
    <t>Schmitz,Gunnar</t>
  </si>
  <si>
    <t>01.05.04</t>
  </si>
  <si>
    <t>29.05.04</t>
  </si>
  <si>
    <t>10.01.04</t>
  </si>
  <si>
    <t>07.02.04</t>
  </si>
  <si>
    <t>06.03.04</t>
  </si>
  <si>
    <t>03.04.04</t>
  </si>
  <si>
    <t>26.06.04</t>
  </si>
  <si>
    <t>24.07.04</t>
  </si>
  <si>
    <t>28.08.04</t>
  </si>
  <si>
    <t>18.09.04</t>
  </si>
  <si>
    <t>16.10.04</t>
  </si>
  <si>
    <t>11.12.04</t>
  </si>
  <si>
    <t>X</t>
  </si>
  <si>
    <t>Anwesendheitsliste 2004</t>
  </si>
  <si>
    <t>08.01.05</t>
  </si>
  <si>
    <t>05.02.05</t>
  </si>
  <si>
    <t>05.03.05</t>
  </si>
  <si>
    <t>02.04.05</t>
  </si>
  <si>
    <t>30.04.05</t>
  </si>
  <si>
    <t>28.05.05</t>
  </si>
  <si>
    <t>23.07.05</t>
  </si>
  <si>
    <t>20.08.05</t>
  </si>
  <si>
    <t>15.10.05</t>
  </si>
  <si>
    <t>Anwesendheitsliste 2005</t>
  </si>
  <si>
    <t>10.12.05</t>
  </si>
  <si>
    <t>13.11.04</t>
  </si>
  <si>
    <t>Kegeltour 2004</t>
  </si>
  <si>
    <t>21.08.04</t>
  </si>
  <si>
    <t>Jahreshauptversammlung 2004</t>
  </si>
  <si>
    <t>Keine Erfassung</t>
  </si>
  <si>
    <t>15.06.05</t>
  </si>
  <si>
    <t>Abw.</t>
  </si>
  <si>
    <t>Weihnachtsfeier 2005</t>
  </si>
  <si>
    <t>Letesse,Jean-Pierre</t>
  </si>
  <si>
    <t>0</t>
  </si>
  <si>
    <t>04.06.05</t>
  </si>
  <si>
    <t>Jahreshauptversammlung 2005</t>
  </si>
  <si>
    <t>25.06.05</t>
  </si>
  <si>
    <t>Kegeltour 2005</t>
  </si>
  <si>
    <t>24.09.05</t>
  </si>
  <si>
    <t>19.11.05</t>
  </si>
  <si>
    <t>Anwesendheitsliste 2006</t>
  </si>
  <si>
    <t>07.01.06</t>
  </si>
  <si>
    <t>04.02.06</t>
  </si>
  <si>
    <t>04.03.06</t>
  </si>
  <si>
    <t>01.04.06</t>
  </si>
  <si>
    <t>29.04.06</t>
  </si>
  <si>
    <t>27.05.06</t>
  </si>
  <si>
    <t>24.06.06</t>
  </si>
  <si>
    <t>22.07.06</t>
  </si>
  <si>
    <t>19.08.06</t>
  </si>
  <si>
    <t>16.09.06</t>
  </si>
  <si>
    <t>Kegeltour 2006</t>
  </si>
  <si>
    <t>gesamt</t>
  </si>
  <si>
    <t>14.10.06</t>
  </si>
  <si>
    <t>09.12.06</t>
  </si>
  <si>
    <t>30.09.06</t>
  </si>
  <si>
    <t>Jahreshauptversammlung 2006</t>
  </si>
  <si>
    <t>Abende</t>
  </si>
  <si>
    <t>Abwesend</t>
  </si>
  <si>
    <t>Anwesend</t>
  </si>
  <si>
    <t>11.11.06</t>
  </si>
  <si>
    <t>06.01.07</t>
  </si>
  <si>
    <t>03.02.07</t>
  </si>
  <si>
    <t>03.03.07</t>
  </si>
  <si>
    <t>31.03.07</t>
  </si>
  <si>
    <t>28.04.07</t>
  </si>
  <si>
    <t>26.05.07</t>
  </si>
  <si>
    <t>23.06.07</t>
  </si>
  <si>
    <t>21.07.07</t>
  </si>
  <si>
    <t>18.08.07</t>
  </si>
  <si>
    <t>15.09.07</t>
  </si>
  <si>
    <t>13.10.07</t>
  </si>
  <si>
    <t>10.11.07</t>
  </si>
  <si>
    <t>08.12.07</t>
  </si>
  <si>
    <t>Weihnachtsfeier 2007</t>
  </si>
  <si>
    <t>Kegeltour 2007</t>
  </si>
  <si>
    <t>Anwesendheitsliste 2007</t>
  </si>
  <si>
    <t>25.08.07</t>
  </si>
  <si>
    <t>Jahreshauptversammlung 2007</t>
  </si>
  <si>
    <t>Anwesendheitsliste 2008</t>
  </si>
  <si>
    <t>05.01.08</t>
  </si>
  <si>
    <t>09.02.08</t>
  </si>
  <si>
    <t>01.03.08</t>
  </si>
  <si>
    <t>29.03.08</t>
  </si>
  <si>
    <t>26.04.08</t>
  </si>
  <si>
    <t>21.06.08</t>
  </si>
  <si>
    <t>19.07.08</t>
  </si>
  <si>
    <t>16.08.08</t>
  </si>
  <si>
    <t>13.09.08</t>
  </si>
  <si>
    <t>11.10.08</t>
  </si>
  <si>
    <t>08.11.08</t>
  </si>
  <si>
    <t>06.12.08</t>
  </si>
  <si>
    <t>24.05.08</t>
  </si>
  <si>
    <t>Jahreshauptversammlung 2008</t>
  </si>
  <si>
    <t>Kegeltour 2008</t>
  </si>
  <si>
    <t>Anwesend ges.</t>
  </si>
  <si>
    <t>Abwesend ges.</t>
  </si>
  <si>
    <t>Quote Anwesenheit</t>
  </si>
  <si>
    <t>Gesamt</t>
  </si>
  <si>
    <t>03.01.09</t>
  </si>
  <si>
    <t>Anwesendheitsliste 2009</t>
  </si>
  <si>
    <t>28.02.09</t>
  </si>
  <si>
    <t>28.03.09</t>
  </si>
  <si>
    <t>25.04.09</t>
  </si>
  <si>
    <t>23.05.09</t>
  </si>
  <si>
    <t>20.06.09</t>
  </si>
  <si>
    <t>18.07.09</t>
  </si>
  <si>
    <t>15.08.09</t>
  </si>
  <si>
    <t>12.09.09</t>
  </si>
  <si>
    <t>Kegeltour 2009</t>
  </si>
  <si>
    <t>10.10.09</t>
  </si>
  <si>
    <t>07.11.09</t>
  </si>
  <si>
    <t>05.12.09</t>
  </si>
  <si>
    <t>07.02.09</t>
  </si>
  <si>
    <t>16.05.09</t>
  </si>
  <si>
    <t>Jahreshauptversammlung 2009</t>
  </si>
  <si>
    <t>19.09.09</t>
  </si>
  <si>
    <t>02.01.10</t>
  </si>
  <si>
    <t>30.01.10</t>
  </si>
  <si>
    <t>27.02.10</t>
  </si>
  <si>
    <t>27.03.10</t>
  </si>
  <si>
    <t>24.04.10</t>
  </si>
  <si>
    <t>22.05.10</t>
  </si>
  <si>
    <t>19.06.10</t>
  </si>
  <si>
    <t>17.07.10</t>
  </si>
  <si>
    <t>14.08.10</t>
  </si>
  <si>
    <t>11.09.10</t>
  </si>
  <si>
    <t>09.10.10</t>
  </si>
  <si>
    <t>06.11.10</t>
  </si>
  <si>
    <t>04.12.10</t>
  </si>
  <si>
    <t>Anwesendheitsliste 2010</t>
  </si>
  <si>
    <t>Kegeltour 2010</t>
  </si>
  <si>
    <t>10.07.10</t>
  </si>
  <si>
    <t>08.01.11</t>
  </si>
  <si>
    <t>Anwesendheitsliste 2011</t>
  </si>
  <si>
    <t>29.01.11</t>
  </si>
  <si>
    <t>26.02.11</t>
  </si>
  <si>
    <t>26.03.11</t>
  </si>
  <si>
    <t>23.04.11</t>
  </si>
  <si>
    <t>21.05.11</t>
  </si>
  <si>
    <t>Kegeltour 2011</t>
  </si>
  <si>
    <t>28.05.11</t>
  </si>
  <si>
    <t>18.06.11</t>
  </si>
  <si>
    <t>16.07.11</t>
  </si>
  <si>
    <t>10.09.11</t>
  </si>
  <si>
    <t>08.10.11</t>
  </si>
  <si>
    <t>05.11.11</t>
  </si>
  <si>
    <t>03.12.11</t>
  </si>
  <si>
    <t>09.07.11</t>
  </si>
  <si>
    <t>Jahreshauptversammlung 2011</t>
  </si>
  <si>
    <t>Jahreshauptversammlung 2010</t>
  </si>
  <si>
    <t>20.08.11</t>
  </si>
  <si>
    <t>14.01.12</t>
  </si>
  <si>
    <t>28.01.12</t>
  </si>
  <si>
    <t>Anwesendheitsliste 2012</t>
  </si>
  <si>
    <t>25.02.12</t>
  </si>
  <si>
    <t>24.03.12</t>
  </si>
  <si>
    <t>21.04.12</t>
  </si>
  <si>
    <t>19.05.12</t>
  </si>
  <si>
    <t>16.06.12</t>
  </si>
  <si>
    <t>14.07.12</t>
  </si>
  <si>
    <t>11.08.12</t>
  </si>
  <si>
    <t>08.09.12</t>
  </si>
  <si>
    <t>06.10.12</t>
  </si>
  <si>
    <t>10.11.12</t>
  </si>
  <si>
    <t>01.12.12</t>
  </si>
  <si>
    <t>15.09.12</t>
  </si>
  <si>
    <t>Kegeltour 2012</t>
  </si>
  <si>
    <t>Jahreshauptversammlung 2012</t>
  </si>
  <si>
    <t>28.07.12</t>
  </si>
  <si>
    <t>29.12.12</t>
  </si>
  <si>
    <t>Anwesendheitsliste 2013</t>
  </si>
  <si>
    <t>26.01.13</t>
  </si>
  <si>
    <t>23.02.13</t>
  </si>
  <si>
    <t>20.04.13</t>
  </si>
  <si>
    <t>15.06.13</t>
  </si>
  <si>
    <t>13.07.13</t>
  </si>
  <si>
    <t>10.08.13</t>
  </si>
  <si>
    <t>07.09.13</t>
  </si>
  <si>
    <t>05.10.13</t>
  </si>
  <si>
    <t>30.11.13</t>
  </si>
  <si>
    <t>28.12.13</t>
  </si>
  <si>
    <t>Kegeltour 2013</t>
  </si>
  <si>
    <t>06.04.13</t>
  </si>
  <si>
    <t>25.05.13</t>
  </si>
  <si>
    <t>Jahreshauptversammlung 2013</t>
  </si>
  <si>
    <t>08.06.13</t>
  </si>
  <si>
    <t>09.11.13</t>
  </si>
  <si>
    <t>Anwesendheitsliste 2014</t>
  </si>
  <si>
    <t>25.01.14</t>
  </si>
  <si>
    <t>22.02.14</t>
  </si>
  <si>
    <t>22.03.14</t>
  </si>
  <si>
    <t>23.03.13</t>
  </si>
  <si>
    <t>19.04.14</t>
  </si>
  <si>
    <t>17.05.14</t>
  </si>
  <si>
    <t>14.06.14</t>
  </si>
  <si>
    <t>12.07.14</t>
  </si>
  <si>
    <t>09.08.14</t>
  </si>
  <si>
    <t>06.09.14</t>
  </si>
  <si>
    <t>04.10.14</t>
  </si>
  <si>
    <t>01.11.14</t>
  </si>
  <si>
    <t>29.11.14</t>
  </si>
  <si>
    <t>27.12.14</t>
  </si>
  <si>
    <t>Jahreshauptversammlung 2014</t>
  </si>
  <si>
    <t>22.11.14</t>
  </si>
  <si>
    <t>Kegeltour 2014</t>
  </si>
  <si>
    <t>13.09.14</t>
  </si>
  <si>
    <t>31.10.15</t>
  </si>
  <si>
    <t>24.01.15</t>
  </si>
  <si>
    <t>21.02.15</t>
  </si>
  <si>
    <t>21.03.15</t>
  </si>
  <si>
    <t>18.04.15</t>
  </si>
  <si>
    <t>16.05.15</t>
  </si>
  <si>
    <t>13.06.15</t>
  </si>
  <si>
    <t>11.07.15</t>
  </si>
  <si>
    <t>08.08.15</t>
  </si>
  <si>
    <t>05.09.15</t>
  </si>
  <si>
    <t>03.10.15</t>
  </si>
  <si>
    <t>28.11.15</t>
  </si>
  <si>
    <t>Anwesendheitsliste 2015</t>
  </si>
  <si>
    <t>Kegeltour 2015</t>
  </si>
  <si>
    <t>23.05.15</t>
  </si>
  <si>
    <t>10.10.15</t>
  </si>
  <si>
    <t>Jahreshauptversammlung 2015</t>
  </si>
  <si>
    <t>Anwesendheitsliste 2016</t>
  </si>
  <si>
    <t>23.01.16</t>
  </si>
  <si>
    <t>20.02.16</t>
  </si>
  <si>
    <t>19.03.16</t>
  </si>
  <si>
    <t>16.04.16</t>
  </si>
  <si>
    <t>14.05.16</t>
  </si>
  <si>
    <t>11.06.16</t>
  </si>
  <si>
    <t>09.07.16</t>
  </si>
  <si>
    <t>06.08.16</t>
  </si>
  <si>
    <t>01.10.16</t>
  </si>
  <si>
    <t>29.10.16</t>
  </si>
  <si>
    <t>26.11.16</t>
  </si>
  <si>
    <t>10.12.16</t>
  </si>
  <si>
    <t>Kegeltour 2016</t>
  </si>
  <si>
    <t>19.12.15</t>
  </si>
  <si>
    <t>24.09.16</t>
  </si>
  <si>
    <t>Jahreshauptversammlung 2016</t>
  </si>
  <si>
    <t>10.09.16</t>
  </si>
  <si>
    <t>29.12.16</t>
  </si>
  <si>
    <t>21.01.17</t>
  </si>
  <si>
    <t>18.02.17</t>
  </si>
  <si>
    <t>18.03.17</t>
  </si>
  <si>
    <t>15.04.17</t>
  </si>
  <si>
    <t>13.05.17</t>
  </si>
  <si>
    <t>10.06.17</t>
  </si>
  <si>
    <t>08.07.17</t>
  </si>
  <si>
    <t>05.08.17</t>
  </si>
  <si>
    <t>02.09.17</t>
  </si>
  <si>
    <t>30.09.17</t>
  </si>
  <si>
    <t>28.10.17</t>
  </si>
  <si>
    <t>25.11.17</t>
  </si>
  <si>
    <t>23.12.17</t>
  </si>
  <si>
    <t>Anwesendheitsliste 2017</t>
  </si>
  <si>
    <t>Kegeltour 2017 - Tagestour</t>
  </si>
  <si>
    <t>02.10.17</t>
  </si>
  <si>
    <t>Anwesendheitsliste 2018</t>
  </si>
  <si>
    <t>20.01.18</t>
  </si>
  <si>
    <t>17.02.18</t>
  </si>
  <si>
    <t>17.03.18</t>
  </si>
  <si>
    <t>14.04.18</t>
  </si>
  <si>
    <t>12.05.18</t>
  </si>
  <si>
    <t>09.06.18</t>
  </si>
  <si>
    <t>07.07.18</t>
  </si>
  <si>
    <t>04.08.18</t>
  </si>
  <si>
    <t>01.09.18</t>
  </si>
  <si>
    <t>29.09.18</t>
  </si>
  <si>
    <t>Kegeltour 2018</t>
  </si>
  <si>
    <t>27.10.18</t>
  </si>
  <si>
    <t>24.11.18</t>
  </si>
  <si>
    <t>22.12.18</t>
  </si>
  <si>
    <t>Jahreshauptversammlung 2017</t>
  </si>
  <si>
    <t>14.10.17</t>
  </si>
  <si>
    <t>Jahreshauptversammlung 2018</t>
  </si>
  <si>
    <t>23.06.18</t>
  </si>
  <si>
    <t>Dittbrenner,Rüdiger</t>
  </si>
  <si>
    <t>06.10.18</t>
  </si>
  <si>
    <t>Anwesendheitsliste 2019</t>
  </si>
  <si>
    <t>19.01.19</t>
  </si>
  <si>
    <t>16.02.19</t>
  </si>
  <si>
    <t>16.03.19</t>
  </si>
  <si>
    <t>13.04.19</t>
  </si>
  <si>
    <t>11.05.19</t>
  </si>
  <si>
    <t>06.07.19</t>
  </si>
  <si>
    <t>03.08.19</t>
  </si>
  <si>
    <t>31.08.19</t>
  </si>
  <si>
    <t>28.09.19</t>
  </si>
  <si>
    <t>26.10.19</t>
  </si>
  <si>
    <t>23.11.19</t>
  </si>
  <si>
    <t>21.12.19</t>
  </si>
  <si>
    <t>15.06.19</t>
  </si>
  <si>
    <t>Kegeltour 2019 - Tagestour</t>
  </si>
  <si>
    <t>24.08.19</t>
  </si>
  <si>
    <t>Jahreshauptversammlung 2019</t>
  </si>
  <si>
    <t>18.01.20</t>
  </si>
  <si>
    <t>15.02.20</t>
  </si>
  <si>
    <t>14.03.20</t>
  </si>
  <si>
    <t>11.04.20</t>
  </si>
  <si>
    <t>09.05.20</t>
  </si>
  <si>
    <t>06.06.20</t>
  </si>
  <si>
    <t>04.07.20</t>
  </si>
  <si>
    <t>01.08.20</t>
  </si>
  <si>
    <t>29.08.20</t>
  </si>
  <si>
    <t>26.09.20</t>
  </si>
  <si>
    <t>24.10.20</t>
  </si>
  <si>
    <t>21.11.20</t>
  </si>
  <si>
    <t>19.12.20</t>
  </si>
  <si>
    <t>Anwesendheitsliste 2020</t>
  </si>
  <si>
    <t>Ausgefallen wegen COVID-19</t>
  </si>
  <si>
    <t>16.01.21</t>
  </si>
  <si>
    <t>Anwesendheitsliste 2021</t>
  </si>
  <si>
    <t>13.02.21</t>
  </si>
  <si>
    <t>13.03.21</t>
  </si>
  <si>
    <t>10.04.21</t>
  </si>
  <si>
    <t>08.05.21</t>
  </si>
  <si>
    <t>05.06.21</t>
  </si>
  <si>
    <t>03.07.21</t>
  </si>
  <si>
    <t>31.07.21</t>
  </si>
  <si>
    <t>28.08.21</t>
  </si>
  <si>
    <t>25.09.21</t>
  </si>
  <si>
    <t>23.10.21</t>
  </si>
  <si>
    <t>20.11.21</t>
  </si>
  <si>
    <t>18.12.21</t>
  </si>
  <si>
    <t>Kegeltour 2021</t>
  </si>
  <si>
    <t>11.09.21</t>
  </si>
  <si>
    <t>13.11.21</t>
  </si>
  <si>
    <t>Jahreshauptversammlung 2021</t>
  </si>
  <si>
    <t>Anwesendheitsliste 2022</t>
  </si>
  <si>
    <t>19.02.22</t>
  </si>
  <si>
    <t>19.03.22</t>
  </si>
  <si>
    <t>16.04.22</t>
  </si>
  <si>
    <t>14.05.22</t>
  </si>
  <si>
    <t>11.06.22</t>
  </si>
  <si>
    <t>09.07.22</t>
  </si>
  <si>
    <t>06.08.22</t>
  </si>
  <si>
    <t>03.09.22</t>
  </si>
  <si>
    <t>01.10.22</t>
  </si>
  <si>
    <t>29.10.22</t>
  </si>
  <si>
    <t>22.01.22</t>
  </si>
  <si>
    <t>26.11.22</t>
  </si>
  <si>
    <t>Ausgefallen - Kegellokal geschlossen</t>
  </si>
  <si>
    <t>10.09.22</t>
  </si>
  <si>
    <t>Jahreshauptversammlung 2022</t>
  </si>
  <si>
    <t>Kegeltour 2022</t>
  </si>
  <si>
    <t>12.11.22</t>
  </si>
  <si>
    <t>16.12.22</t>
  </si>
  <si>
    <t>Anwesendheitsliste 2023</t>
  </si>
  <si>
    <t>21.01.23</t>
  </si>
  <si>
    <t>18.02.23</t>
  </si>
  <si>
    <t>18.03.23</t>
  </si>
  <si>
    <t>15.04.23</t>
  </si>
  <si>
    <t>13.05.23</t>
  </si>
  <si>
    <t>10.06.23</t>
  </si>
  <si>
    <t>08.07.23</t>
  </si>
  <si>
    <t>05.08.23</t>
  </si>
  <si>
    <t>02.09.23</t>
  </si>
  <si>
    <t>30.09.23</t>
  </si>
  <si>
    <t>28.10.23</t>
  </si>
  <si>
    <t>25.11.23</t>
  </si>
  <si>
    <t>23.12.23</t>
  </si>
  <si>
    <t>Kegeltour 2023</t>
  </si>
  <si>
    <t>18.11.23</t>
  </si>
  <si>
    <t>Jahreshauptversammlung 2023</t>
  </si>
  <si>
    <t>Anwesendheitsliste 2024</t>
  </si>
  <si>
    <t>20.01.24</t>
  </si>
  <si>
    <t>17.02.24</t>
  </si>
  <si>
    <t>16.03.24</t>
  </si>
  <si>
    <t>13.04.24</t>
  </si>
  <si>
    <t>11.05.24</t>
  </si>
  <si>
    <t>08.06.24</t>
  </si>
  <si>
    <t>06.07.24</t>
  </si>
  <si>
    <t>03.08.24</t>
  </si>
  <si>
    <t>31.08.24</t>
  </si>
  <si>
    <t>28.09.24</t>
  </si>
  <si>
    <t>23.11.24</t>
  </si>
  <si>
    <t>21.12.24</t>
  </si>
  <si>
    <t>Ulrich,Dirk</t>
  </si>
  <si>
    <t>Ausgefallen - Kegelbahn defekt</t>
  </si>
  <si>
    <t>09.11.24</t>
  </si>
  <si>
    <t>Anwesendheitsliste 2025</t>
  </si>
  <si>
    <t>18.01.25</t>
  </si>
  <si>
    <t>15.02.25</t>
  </si>
  <si>
    <t>15.03.25</t>
  </si>
  <si>
    <t>12.04.25</t>
  </si>
  <si>
    <t>10.05.25</t>
  </si>
  <si>
    <t>07.06.25</t>
  </si>
  <si>
    <t>05.07.25</t>
  </si>
  <si>
    <t>02.08.25</t>
  </si>
  <si>
    <t>30.08.25</t>
  </si>
  <si>
    <t>27.09.25</t>
  </si>
  <si>
    <t>25.10.25</t>
  </si>
  <si>
    <t>22.11.25</t>
  </si>
  <si>
    <t>20.12.25</t>
  </si>
  <si>
    <t>17.05.25</t>
  </si>
  <si>
    <t>Kegeltour 2025</t>
  </si>
  <si>
    <t>21.09.24</t>
  </si>
  <si>
    <t>Kegeltour 2024</t>
  </si>
  <si>
    <t>Jahreshauptversammlung 2024</t>
  </si>
  <si>
    <t>20.07.24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</si>
</sst>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9" x14ac:knownFonts="1">
    <font>
      <sz val="10"/>
      <name val="Arial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EE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E0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49" fontId="3" fillId="3" borderId="21" xfId="0" applyNumberFormat="1" applyFont="1" applyFill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2" fontId="3" fillId="5" borderId="0" xfId="0" applyNumberFormat="1" applyFont="1" applyFill="1" applyAlignment="1">
      <alignment horizontal="center"/>
    </xf>
    <xf numFmtId="0" fontId="4" fillId="5" borderId="0" xfId="0" applyFont="1" applyFill="1"/>
    <xf numFmtId="2" fontId="3" fillId="5" borderId="0" xfId="0" applyNumberFormat="1" applyFont="1" applyFill="1"/>
    <xf numFmtId="49" fontId="2" fillId="3" borderId="5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center" vertic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49" fontId="1" fillId="2" borderId="26" xfId="0" applyNumberFormat="1" applyFont="1" applyFill="1" applyBorder="1" applyAlignment="1">
      <alignment horizontal="center" vertical="center"/>
    </xf>
    <xf numFmtId="1" fontId="0" fillId="0" borderId="27" xfId="0" applyNumberFormat="1" applyBorder="1" applyAlignment="1">
      <alignment horizontal="center"/>
    </xf>
    <xf numFmtId="49" fontId="1" fillId="2" borderId="28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2" borderId="32" xfId="0" applyNumberFormat="1" applyFont="1" applyFill="1" applyBorder="1" applyAlignment="1">
      <alignment horizontal="center" vertical="center"/>
    </xf>
    <xf numFmtId="49" fontId="0" fillId="0" borderId="33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49" fontId="1" fillId="2" borderId="3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0" fontId="2" fillId="0" borderId="35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17" fillId="9" borderId="20" xfId="0" applyNumberFormat="1" applyFont="1" applyFill="1" applyBorder="1" applyAlignment="1">
      <alignment horizontal="center" vertical="center"/>
    </xf>
    <xf numFmtId="49" fontId="17" fillId="9" borderId="21" xfId="0" applyNumberFormat="1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  <xf numFmtId="10" fontId="3" fillId="5" borderId="0" xfId="0" applyNumberFormat="1" applyFont="1" applyFill="1" applyAlignment="1">
      <alignment horizontal="center"/>
    </xf>
    <xf numFmtId="49" fontId="17" fillId="9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36" xfId="0" applyNumberFormat="1" applyFont="1" applyBorder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17" fillId="9" borderId="4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17" fillId="9" borderId="4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17" fillId="9" borderId="30" xfId="0" applyNumberFormat="1" applyFont="1" applyFill="1" applyBorder="1" applyAlignment="1">
      <alignment horizontal="center" vertical="center"/>
    </xf>
    <xf numFmtId="49" fontId="17" fillId="9" borderId="31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17" fillId="9" borderId="37" xfId="0" applyNumberFormat="1" applyFont="1" applyFill="1" applyBorder="1" applyAlignment="1">
      <alignment horizontal="center" vertical="center"/>
    </xf>
    <xf numFmtId="49" fontId="17" fillId="9" borderId="7" xfId="0" applyNumberFormat="1" applyFont="1" applyFill="1" applyBorder="1" applyAlignment="1">
      <alignment horizontal="center" vertical="center"/>
    </xf>
    <xf numFmtId="49" fontId="17" fillId="9" borderId="9" xfId="0" applyNumberFormat="1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17" fillId="9" borderId="21" xfId="0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8" xfId="0" applyBorder="1"/>
    <xf numFmtId="49" fontId="2" fillId="0" borderId="30" xfId="0" applyNumberFormat="1" applyFont="1" applyBorder="1" applyAlignment="1">
      <alignment horizontal="center" vertical="center"/>
    </xf>
    <xf numFmtId="0" fontId="17" fillId="9" borderId="30" xfId="0" applyFont="1" applyFill="1" applyBorder="1" applyAlignment="1">
      <alignment horizontal="center" vertical="center"/>
    </xf>
    <xf numFmtId="0" fontId="17" fillId="9" borderId="3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7" fillId="9" borderId="20" xfId="0" applyFont="1" applyFill="1" applyBorder="1" applyAlignment="1">
      <alignment horizontal="center" vertical="center"/>
    </xf>
    <xf numFmtId="0" fontId="0" fillId="9" borderId="38" xfId="0" applyFill="1" applyBorder="1" applyAlignment="1">
      <alignment horizontal="center"/>
    </xf>
    <xf numFmtId="49" fontId="2" fillId="0" borderId="33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horizontal="center" vertical="center"/>
    </xf>
    <xf numFmtId="49" fontId="3" fillId="11" borderId="6" xfId="0" applyNumberFormat="1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0" fillId="10" borderId="38" xfId="0" applyFill="1" applyBorder="1" applyAlignment="1">
      <alignment horizontal="center"/>
    </xf>
    <xf numFmtId="0" fontId="2" fillId="12" borderId="6" xfId="0" applyFont="1" applyFill="1" applyBorder="1" applyAlignment="1">
      <alignment horizontal="center" vertical="center"/>
    </xf>
    <xf numFmtId="49" fontId="2" fillId="12" borderId="6" xfId="0" applyNumberFormat="1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12" borderId="4" xfId="0" applyNumberFormat="1" applyFont="1" applyFill="1" applyBorder="1" applyAlignment="1">
      <alignment horizontal="center" vertical="center"/>
    </xf>
    <xf numFmtId="49" fontId="2" fillId="12" borderId="33" xfId="0" applyNumberFormat="1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 vertical="center"/>
    </xf>
    <xf numFmtId="49" fontId="2" fillId="12" borderId="21" xfId="0" applyNumberFormat="1" applyFont="1" applyFill="1" applyBorder="1" applyAlignment="1">
      <alignment horizontal="center" vertical="center"/>
    </xf>
    <xf numFmtId="49" fontId="2" fillId="12" borderId="30" xfId="0" applyNumberFormat="1" applyFont="1" applyFill="1" applyBorder="1" applyAlignment="1">
      <alignment horizontal="center" vertical="center"/>
    </xf>
    <xf numFmtId="49" fontId="2" fillId="12" borderId="8" xfId="0" applyNumberFormat="1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12" borderId="38" xfId="0" applyFill="1" applyBorder="1" applyAlignment="1">
      <alignment horizontal="center"/>
    </xf>
    <xf numFmtId="0" fontId="2" fillId="12" borderId="22" xfId="0" applyFont="1" applyFill="1" applyBorder="1" applyAlignment="1">
      <alignment horizontal="center" vertical="center"/>
    </xf>
    <xf numFmtId="1" fontId="0" fillId="0" borderId="39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49" fontId="3" fillId="0" borderId="0" xfId="0" applyNumberFormat="1" applyFont="1" applyAlignment="1">
      <alignment vertical="center" textRotation="90"/>
    </xf>
    <xf numFmtId="0" fontId="2" fillId="12" borderId="30" xfId="0" applyFont="1" applyFill="1" applyBorder="1" applyAlignment="1">
      <alignment horizontal="center" vertical="center"/>
    </xf>
    <xf numFmtId="0" fontId="12" fillId="0" borderId="0" xfId="0" applyFont="1"/>
    <xf numFmtId="0" fontId="13" fillId="2" borderId="16" xfId="0" applyFont="1" applyFill="1" applyBorder="1" applyAlignment="1">
      <alignment horizontal="center"/>
    </xf>
    <xf numFmtId="49" fontId="13" fillId="2" borderId="20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3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1" fillId="12" borderId="20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49" fontId="11" fillId="12" borderId="4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0" fontId="11" fillId="0" borderId="35" xfId="0" applyNumberFormat="1" applyFont="1" applyBorder="1" applyAlignment="1">
      <alignment horizontal="center"/>
    </xf>
    <xf numFmtId="49" fontId="11" fillId="0" borderId="18" xfId="0" applyNumberFormat="1" applyFont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11" fillId="12" borderId="6" xfId="0" applyNumberFormat="1" applyFont="1" applyFill="1" applyBorder="1" applyAlignment="1">
      <alignment horizontal="center" vertical="center"/>
    </xf>
    <xf numFmtId="0" fontId="11" fillId="12" borderId="21" xfId="0" applyFont="1" applyFill="1" applyBorder="1" applyAlignment="1">
      <alignment horizontal="center" vertical="center"/>
    </xf>
    <xf numFmtId="49" fontId="11" fillId="12" borderId="21" xfId="0" applyNumberFormat="1" applyFont="1" applyFill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12" borderId="8" xfId="0" applyNumberFormat="1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" fontId="12" fillId="0" borderId="22" xfId="0" applyNumberFormat="1" applyFont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0" fontId="11" fillId="0" borderId="9" xfId="0" applyNumberFormat="1" applyFont="1" applyBorder="1" applyAlignment="1">
      <alignment horizontal="center"/>
    </xf>
    <xf numFmtId="49" fontId="11" fillId="0" borderId="3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10" fontId="14" fillId="5" borderId="0" xfId="0" applyNumberFormat="1" applyFont="1" applyFill="1" applyAlignment="1">
      <alignment horizontal="center"/>
    </xf>
    <xf numFmtId="0" fontId="15" fillId="5" borderId="0" xfId="0" applyFont="1" applyFill="1"/>
    <xf numFmtId="0" fontId="12" fillId="1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49" fontId="11" fillId="0" borderId="25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12" fillId="12" borderId="38" xfId="0" applyFont="1" applyFill="1" applyBorder="1" applyAlignment="1">
      <alignment horizontal="center"/>
    </xf>
    <xf numFmtId="0" fontId="12" fillId="0" borderId="38" xfId="0" applyFont="1" applyBorder="1"/>
    <xf numFmtId="1" fontId="12" fillId="0" borderId="40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1" fontId="12" fillId="0" borderId="32" xfId="0" applyNumberFormat="1" applyFont="1" applyBorder="1" applyAlignment="1">
      <alignment horizontal="center"/>
    </xf>
    <xf numFmtId="1" fontId="12" fillId="0" borderId="38" xfId="0" applyNumberFormat="1" applyFont="1" applyBorder="1" applyAlignment="1">
      <alignment horizontal="center"/>
    </xf>
    <xf numFmtId="49" fontId="1" fillId="2" borderId="20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1" fontId="12" fillId="0" borderId="39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12" fillId="0" borderId="25" xfId="0" applyNumberFormat="1" applyFont="1" applyBorder="1" applyAlignment="1">
      <alignment horizontal="center"/>
    </xf>
    <xf numFmtId="0" fontId="2" fillId="12" borderId="41" xfId="0" applyFont="1" applyFill="1" applyBorder="1" applyAlignment="1">
      <alignment horizontal="center" vertical="center"/>
    </xf>
    <xf numFmtId="49" fontId="2" fillId="12" borderId="29" xfId="0" applyNumberFormat="1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0" fontId="11" fillId="0" borderId="42" xfId="0" applyNumberFormat="1" applyFont="1" applyBorder="1" applyAlignment="1">
      <alignment horizontal="center"/>
    </xf>
    <xf numFmtId="10" fontId="11" fillId="0" borderId="43" xfId="0" applyNumberFormat="1" applyFont="1" applyBorder="1" applyAlignment="1">
      <alignment horizontal="center"/>
    </xf>
    <xf numFmtId="0" fontId="2" fillId="12" borderId="27" xfId="0" applyFont="1" applyFill="1" applyBorder="1" applyAlignment="1">
      <alignment horizontal="center" vertical="center"/>
    </xf>
    <xf numFmtId="0" fontId="17" fillId="9" borderId="4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2" fillId="10" borderId="0" xfId="0" applyFont="1" applyFill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0" fontId="17" fillId="9" borderId="29" xfId="0" applyFont="1" applyFill="1" applyBorder="1" applyAlignment="1">
      <alignment horizontal="center" vertical="center"/>
    </xf>
    <xf numFmtId="49" fontId="17" fillId="9" borderId="8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" fontId="12" fillId="0" borderId="41" xfId="0" applyNumberFormat="1" applyFont="1" applyBorder="1" applyAlignment="1">
      <alignment horizontal="center"/>
    </xf>
    <xf numFmtId="0" fontId="2" fillId="13" borderId="6" xfId="0" applyFont="1" applyFill="1" applyBorder="1" applyAlignment="1">
      <alignment horizontal="center" vertical="center"/>
    </xf>
    <xf numFmtId="0" fontId="2" fillId="13" borderId="21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" fontId="12" fillId="0" borderId="44" xfId="0" applyNumberFormat="1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49" fontId="2" fillId="0" borderId="45" xfId="0" applyNumberFormat="1" applyFont="1" applyBorder="1" applyAlignment="1">
      <alignment horizontal="center" vertical="center"/>
    </xf>
    <xf numFmtId="0" fontId="17" fillId="9" borderId="4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6" borderId="2" xfId="0" applyNumberFormat="1" applyFont="1" applyFill="1" applyBorder="1" applyAlignment="1">
      <alignment horizontal="center" vertical="center" textRotation="90"/>
    </xf>
    <xf numFmtId="49" fontId="2" fillId="6" borderId="46" xfId="0" applyNumberFormat="1" applyFont="1" applyFill="1" applyBorder="1" applyAlignment="1">
      <alignment horizontal="center" vertical="center" textRotation="90"/>
    </xf>
    <xf numFmtId="49" fontId="2" fillId="6" borderId="47" xfId="0" applyNumberFormat="1" applyFont="1" applyFill="1" applyBorder="1" applyAlignment="1">
      <alignment horizontal="center" vertical="center" textRotation="90"/>
    </xf>
    <xf numFmtId="49" fontId="2" fillId="7" borderId="2" xfId="0" applyNumberFormat="1" applyFont="1" applyFill="1" applyBorder="1" applyAlignment="1">
      <alignment horizontal="center" vertical="center" textRotation="90"/>
    </xf>
    <xf numFmtId="49" fontId="2" fillId="7" borderId="46" xfId="0" applyNumberFormat="1" applyFont="1" applyFill="1" applyBorder="1" applyAlignment="1">
      <alignment horizontal="center" vertical="center" textRotation="90"/>
    </xf>
    <xf numFmtId="49" fontId="2" fillId="7" borderId="47" xfId="0" applyNumberFormat="1" applyFont="1" applyFill="1" applyBorder="1" applyAlignment="1">
      <alignment horizontal="center" vertical="center" textRotation="90"/>
    </xf>
    <xf numFmtId="49" fontId="3" fillId="8" borderId="1" xfId="0" applyNumberFormat="1" applyFont="1" applyFill="1" applyBorder="1" applyAlignment="1">
      <alignment horizontal="center" vertical="center" textRotation="90"/>
    </xf>
    <xf numFmtId="49" fontId="3" fillId="8" borderId="48" xfId="0" applyNumberFormat="1" applyFont="1" applyFill="1" applyBorder="1" applyAlignment="1">
      <alignment horizontal="center" vertical="center" textRotation="90"/>
    </xf>
    <xf numFmtId="49" fontId="3" fillId="8" borderId="49" xfId="0" applyNumberFormat="1" applyFont="1" applyFill="1" applyBorder="1" applyAlignment="1">
      <alignment horizontal="center" vertical="center" textRotation="90"/>
    </xf>
    <xf numFmtId="49" fontId="3" fillId="8" borderId="2" xfId="0" applyNumberFormat="1" applyFont="1" applyFill="1" applyBorder="1" applyAlignment="1">
      <alignment horizontal="center" vertical="center" textRotation="90"/>
    </xf>
    <xf numFmtId="49" fontId="3" fillId="8" borderId="46" xfId="0" applyNumberFormat="1" applyFont="1" applyFill="1" applyBorder="1" applyAlignment="1">
      <alignment horizontal="center" vertical="center" textRotation="90"/>
    </xf>
    <xf numFmtId="49" fontId="3" fillId="8" borderId="47" xfId="0" applyNumberFormat="1" applyFont="1" applyFill="1" applyBorder="1" applyAlignment="1">
      <alignment horizontal="center" vertical="center" textRotation="90"/>
    </xf>
    <xf numFmtId="49" fontId="3" fillId="8" borderId="11" xfId="0" applyNumberFormat="1" applyFont="1" applyFill="1" applyBorder="1" applyAlignment="1">
      <alignment horizontal="center" vertical="center" textRotation="90"/>
    </xf>
    <xf numFmtId="49" fontId="3" fillId="8" borderId="50" xfId="0" applyNumberFormat="1" applyFont="1" applyFill="1" applyBorder="1" applyAlignment="1">
      <alignment horizontal="center" vertical="center" textRotation="90"/>
    </xf>
    <xf numFmtId="49" fontId="3" fillId="8" borderId="51" xfId="0" applyNumberFormat="1" applyFont="1" applyFill="1" applyBorder="1" applyAlignment="1">
      <alignment horizontal="center" vertical="center" textRotation="90"/>
    </xf>
    <xf numFmtId="49" fontId="2" fillId="8" borderId="3" xfId="0" applyNumberFormat="1" applyFont="1" applyFill="1" applyBorder="1" applyAlignment="1">
      <alignment horizontal="center" vertical="center" textRotation="90"/>
    </xf>
    <xf numFmtId="49" fontId="2" fillId="8" borderId="52" xfId="0" applyNumberFormat="1" applyFont="1" applyFill="1" applyBorder="1" applyAlignment="1">
      <alignment horizontal="center" vertical="center" textRotation="90"/>
    </xf>
    <xf numFmtId="49" fontId="2" fillId="8" borderId="53" xfId="0" applyNumberFormat="1" applyFont="1" applyFill="1" applyBorder="1" applyAlignment="1">
      <alignment horizontal="center" vertical="center" textRotation="90"/>
    </xf>
    <xf numFmtId="49" fontId="3" fillId="7" borderId="2" xfId="0" applyNumberFormat="1" applyFont="1" applyFill="1" applyBorder="1" applyAlignment="1">
      <alignment horizontal="center" vertical="center" textRotation="90"/>
    </xf>
    <xf numFmtId="49" fontId="3" fillId="7" borderId="46" xfId="0" applyNumberFormat="1" applyFont="1" applyFill="1" applyBorder="1" applyAlignment="1">
      <alignment horizontal="center" vertical="center" textRotation="90"/>
    </xf>
    <xf numFmtId="49" fontId="3" fillId="7" borderId="47" xfId="0" applyNumberFormat="1" applyFont="1" applyFill="1" applyBorder="1" applyAlignment="1">
      <alignment horizontal="center" vertical="center" textRotation="90"/>
    </xf>
    <xf numFmtId="49" fontId="3" fillId="6" borderId="2" xfId="0" applyNumberFormat="1" applyFont="1" applyFill="1" applyBorder="1" applyAlignment="1">
      <alignment horizontal="center" vertical="center" textRotation="90"/>
    </xf>
    <xf numFmtId="49" fontId="3" fillId="6" borderId="46" xfId="0" applyNumberFormat="1" applyFont="1" applyFill="1" applyBorder="1" applyAlignment="1">
      <alignment horizontal="center" vertical="center" textRotation="90"/>
    </xf>
    <xf numFmtId="49" fontId="3" fillId="6" borderId="47" xfId="0" applyNumberFormat="1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center"/>
    </xf>
    <xf numFmtId="49" fontId="14" fillId="6" borderId="2" xfId="0" applyNumberFormat="1" applyFont="1" applyFill="1" applyBorder="1" applyAlignment="1">
      <alignment horizontal="center" vertical="center" textRotation="90"/>
    </xf>
    <xf numFmtId="49" fontId="14" fillId="6" borderId="46" xfId="0" applyNumberFormat="1" applyFont="1" applyFill="1" applyBorder="1" applyAlignment="1">
      <alignment horizontal="center" vertical="center" textRotation="90"/>
    </xf>
    <xf numFmtId="49" fontId="14" fillId="6" borderId="47" xfId="0" applyNumberFormat="1" applyFont="1" applyFill="1" applyBorder="1" applyAlignment="1">
      <alignment horizontal="center" vertical="center" textRotation="90"/>
    </xf>
    <xf numFmtId="0" fontId="18" fillId="14" borderId="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hartsheet" Target="chartsheets/sheet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Diagramm Anwesenheit</a:t>
            </a:r>
          </a:p>
        </c:rich>
      </c:tx>
      <c:layout>
        <c:manualLayout>
          <c:xMode val="edge"/>
          <c:yMode val="edge"/>
          <c:x val="0.3329958537791472"/>
          <c:y val="2.69464336759885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446677496729302E-2"/>
          <c:y val="9.0856741070812166E-2"/>
          <c:w val="0.73814061476618098"/>
          <c:h val="0.69091572435616699"/>
        </c:manualLayout>
      </c:layout>
      <c:barChart>
        <c:barDir val="col"/>
        <c:grouping val="clustered"/>
        <c:varyColors val="0"/>
        <c:ser>
          <c:idx val="1"/>
          <c:order val="0"/>
          <c:tx>
            <c:v>Anwesenheit</c:v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</a:ln>
          </c:spPr>
          <c:invertIfNegative val="0"/>
          <c:dLbls>
            <c:numFmt formatCode="#,##0" sourceLinked="0"/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'[1]Anwesend,Abwesend,Seite'!$B$6:$B$19</c15:sqref>
                  </c15:fullRef>
                </c:ext>
              </c:extLst>
              <c:f>'[1]Anwesend,Abwesend,Seite'!$B$6:$B$18</c:f>
              <c:strCache>
                <c:ptCount val="13"/>
                <c:pt idx="0">
                  <c:v>Thomas Mertens</c:v>
                </c:pt>
                <c:pt idx="1">
                  <c:v>Frank Klitsch</c:v>
                </c:pt>
                <c:pt idx="2">
                  <c:v>Niels Horster</c:v>
                </c:pt>
                <c:pt idx="3">
                  <c:v>Hamdi Caliskan</c:v>
                </c:pt>
                <c:pt idx="4">
                  <c:v>Rüdiger Dittbrenner</c:v>
                </c:pt>
                <c:pt idx="5">
                  <c:v>Stefan Schramm</c:v>
                </c:pt>
                <c:pt idx="6">
                  <c:v>Christian Grefkes</c:v>
                </c:pt>
                <c:pt idx="7">
                  <c:v>Jean - Pierre Letesse</c:v>
                </c:pt>
                <c:pt idx="8">
                  <c:v>Jörg Singer</c:v>
                </c:pt>
                <c:pt idx="9">
                  <c:v>Gunnar Schmitz</c:v>
                </c:pt>
                <c:pt idx="10">
                  <c:v>Thorsten Hoff</c:v>
                </c:pt>
                <c:pt idx="11">
                  <c:v>Andre Rayer</c:v>
                </c:pt>
                <c:pt idx="12">
                  <c:v>Dirk Ulrich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'[1]Anwesend,Abwesend,Seite'!$R$6:$R$19</c15:sqref>
                  </c15:fullRef>
                </c:ext>
              </c:extLst>
              <c:f>'[1]Anwesend,Abwesend,Seite'!$R$6:$R$18</c:f>
              <c:numCache>
                <c:formatCode>General</c:formatCode>
                <c:ptCount val="13"/>
                <c:pt idx="0">
                  <c:v>250</c:v>
                </c:pt>
                <c:pt idx="1">
                  <c:v>249</c:v>
                </c:pt>
                <c:pt idx="2">
                  <c:v>211</c:v>
                </c:pt>
                <c:pt idx="3">
                  <c:v>192</c:v>
                </c:pt>
                <c:pt idx="4">
                  <c:v>57</c:v>
                </c:pt>
                <c:pt idx="5">
                  <c:v>163</c:v>
                </c:pt>
                <c:pt idx="6">
                  <c:v>162</c:v>
                </c:pt>
                <c:pt idx="7">
                  <c:v>160</c:v>
                </c:pt>
                <c:pt idx="8">
                  <c:v>153</c:v>
                </c:pt>
                <c:pt idx="9">
                  <c:v>149</c:v>
                </c:pt>
                <c:pt idx="10">
                  <c:v>147</c:v>
                </c:pt>
                <c:pt idx="11">
                  <c:v>145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1-4A46-B064-A7AD8089B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955695"/>
        <c:axId val="1"/>
      </c:barChart>
      <c:lineChart>
        <c:grouping val="standard"/>
        <c:varyColors val="0"/>
        <c:ser>
          <c:idx val="0"/>
          <c:order val="1"/>
          <c:tx>
            <c:v>Kegelabende</c:v>
          </c:tx>
          <c:spPr>
            <a:ln w="76200">
              <a:solidFill>
                <a:srgbClr val="FF0000"/>
              </a:solidFill>
            </a:ln>
          </c:spPr>
          <c:marker>
            <c:symbol val="none"/>
          </c:marker>
          <c:dPt>
            <c:idx val="8"/>
            <c:bubble3D val="0"/>
            <c:spPr>
              <a:ln w="76200" cmpd="sng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E61-4A46-B064-A7AD8089BC09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'[1]Anwesend,Abwesend,Seite'!$S$6:$S$18</c15:sqref>
                  </c15:fullRef>
                </c:ext>
              </c:extLst>
              <c:f>'[1]Anwesend,Abwesend,Seite'!$S$6:$S$18</c:f>
              <c:numCache>
                <c:formatCode>General</c:formatCode>
                <c:ptCount val="13"/>
                <c:pt idx="0">
                  <c:v>0.98425196850393704</c:v>
                </c:pt>
                <c:pt idx="1">
                  <c:v>0.98031496062992129</c:v>
                </c:pt>
                <c:pt idx="2">
                  <c:v>0.8307086614173228</c:v>
                </c:pt>
                <c:pt idx="3">
                  <c:v>0.75590551181102361</c:v>
                </c:pt>
                <c:pt idx="4">
                  <c:v>0.69512195121951215</c:v>
                </c:pt>
                <c:pt idx="5">
                  <c:v>0.6417322834645669</c:v>
                </c:pt>
                <c:pt idx="6">
                  <c:v>0.63779527559055116</c:v>
                </c:pt>
                <c:pt idx="7">
                  <c:v>0.62992125984251968</c:v>
                </c:pt>
                <c:pt idx="8">
                  <c:v>0.60236220472440949</c:v>
                </c:pt>
                <c:pt idx="9">
                  <c:v>0.58661417322834641</c:v>
                </c:pt>
                <c:pt idx="10">
                  <c:v>0.57874015748031493</c:v>
                </c:pt>
                <c:pt idx="11">
                  <c:v>0.57086614173228345</c:v>
                </c:pt>
                <c:pt idx="12">
                  <c:v>0.5625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'[1]Anwesend,Abwesend,Seite'!$Q$6:$Q$19</c15:sqref>
                  </c15:fullRef>
                </c:ext>
              </c:extLst>
              <c:f>'[1]Anwesend,Abwesend,Seite'!$Q$6:$Q$18</c:f>
              <c:numCache>
                <c:formatCode>General</c:formatCode>
                <c:ptCount val="13"/>
                <c:pt idx="0">
                  <c:v>254</c:v>
                </c:pt>
                <c:pt idx="1">
                  <c:v>254</c:v>
                </c:pt>
                <c:pt idx="2">
                  <c:v>254</c:v>
                </c:pt>
                <c:pt idx="3">
                  <c:v>254</c:v>
                </c:pt>
                <c:pt idx="4">
                  <c:v>82</c:v>
                </c:pt>
                <c:pt idx="5">
                  <c:v>254</c:v>
                </c:pt>
                <c:pt idx="6">
                  <c:v>254</c:v>
                </c:pt>
                <c:pt idx="7">
                  <c:v>254</c:v>
                </c:pt>
                <c:pt idx="8">
                  <c:v>254</c:v>
                </c:pt>
                <c:pt idx="9">
                  <c:v>254</c:v>
                </c:pt>
                <c:pt idx="10">
                  <c:v>254</c:v>
                </c:pt>
                <c:pt idx="11">
                  <c:v>254</c:v>
                </c:pt>
                <c:pt idx="1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61-4A46-B064-A7AD8089B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728655"/>
        <c:axId val="645734895"/>
      </c:lineChart>
      <c:catAx>
        <c:axId val="802955695"/>
        <c:scaling>
          <c:orientation val="minMax"/>
        </c:scaling>
        <c:delete val="0"/>
        <c:axPos val="b"/>
        <c:minorGridlines/>
        <c:numFmt formatCode="General" sourceLinked="0"/>
        <c:majorTickMark val="out"/>
        <c:minorTickMark val="none"/>
        <c:tickLblPos val="nextTo"/>
        <c:spPr>
          <a:noFill/>
          <a:ln w="9525"/>
          <a:effectLst>
            <a:outerShdw dist="50800" sx="1000" sy="1000" algn="ctr" rotWithShape="0">
              <a:srgbClr val="000000"/>
            </a:outerShdw>
          </a:effectLst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Wie oft anwesend</a:t>
                </a:r>
              </a:p>
            </c:rich>
          </c:tx>
          <c:layout>
            <c:manualLayout>
              <c:xMode val="edge"/>
              <c:yMode val="edge"/>
              <c:x val="1.1506257370002663E-2"/>
              <c:y val="0.33164983089985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802955695"/>
        <c:crosses val="autoZero"/>
        <c:crossBetween val="between"/>
      </c:valAx>
      <c:valAx>
        <c:axId val="64573489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45728655"/>
        <c:crosses val="max"/>
        <c:crossBetween val="between"/>
      </c:valAx>
      <c:catAx>
        <c:axId val="6457286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5734895"/>
        <c:crosses val="autoZero"/>
        <c:auto val="0"/>
        <c:lblAlgn val="ctr"/>
        <c:lblOffset val="100"/>
        <c:noMultiLvlLbl val="0"/>
      </c:catAx>
      <c:spPr>
        <a:noFill/>
        <a:ln w="38100" cap="rnd" cmpd="sng">
          <a:solidFill>
            <a:schemeClr val="dk1">
              <a:tint val="88000"/>
              <a:shade val="95000"/>
              <a:satMod val="105000"/>
            </a:schemeClr>
          </a:solidFill>
          <a:round/>
        </a:ln>
      </c:spPr>
    </c:plotArea>
    <c:legend>
      <c:legendPos val="r"/>
      <c:layout>
        <c:manualLayout>
          <c:xMode val="edge"/>
          <c:yMode val="edge"/>
          <c:x val="0.85507854996386323"/>
          <c:y val="0.47240515727613258"/>
          <c:w val="0.10811416688855924"/>
          <c:h val="6.8156975427576538E-2"/>
        </c:manualLayout>
      </c:layout>
      <c:overlay val="0"/>
      <c:spPr>
        <a:ln w="3175"/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93B892-D4B0-4198-B961-EDFB32ED99E8}">
  <sheetPr codeName="Diagramm6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horizontalDpi="4294967294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D127402-EA4D-E27D-DCF5-9987109353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okumente\Die%20Peimels\Listen\Ewige%20Tabelle.xlsm" TargetMode="External"/><Relationship Id="rId1" Type="http://schemas.openxmlformats.org/officeDocument/2006/relationships/externalLinkPath" Target="Ewige%20Tabel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del,Tageszahl,Alle9"/>
      <sheetName val="Naturkranz,Stina,Kackstuhl"/>
      <sheetName val="Könige,Pudelkönige"/>
      <sheetName val="Anwesend,Abwesend,Seite"/>
      <sheetName val="Alle Spiele"/>
      <sheetName val="Abfrage Teilnahmen"/>
      <sheetName val="Hopp-Top"/>
      <sheetName val="Übersicht-Kegelstr."/>
      <sheetName val="Zusatzzahl"/>
      <sheetName val="Bundesligafakten"/>
      <sheetName val="Gastkegler - Gaststätten"/>
      <sheetName val="Gastgeber JVH"/>
    </sheetNames>
    <sheetDataSet>
      <sheetData sheetId="0"/>
      <sheetData sheetId="1"/>
      <sheetData sheetId="2"/>
      <sheetData sheetId="3">
        <row r="6">
          <cell r="B6" t="str">
            <v>Thomas Mertens</v>
          </cell>
          <cell r="Q6">
            <v>254</v>
          </cell>
          <cell r="R6">
            <v>250</v>
          </cell>
          <cell r="S6">
            <v>0.98425196850393704</v>
          </cell>
        </row>
        <row r="7">
          <cell r="B7" t="str">
            <v>Frank Klitsch</v>
          </cell>
          <cell r="Q7">
            <v>254</v>
          </cell>
          <cell r="R7">
            <v>249</v>
          </cell>
          <cell r="S7">
            <v>0.98031496062992129</v>
          </cell>
        </row>
        <row r="8">
          <cell r="B8" t="str">
            <v>Niels Horster</v>
          </cell>
          <cell r="Q8">
            <v>254</v>
          </cell>
          <cell r="R8">
            <v>211</v>
          </cell>
          <cell r="S8">
            <v>0.8307086614173228</v>
          </cell>
        </row>
        <row r="9">
          <cell r="B9" t="str">
            <v>Hamdi Caliskan</v>
          </cell>
          <cell r="Q9">
            <v>254</v>
          </cell>
          <cell r="R9">
            <v>192</v>
          </cell>
          <cell r="S9">
            <v>0.75590551181102361</v>
          </cell>
        </row>
        <row r="10">
          <cell r="B10" t="str">
            <v>Rüdiger Dittbrenner</v>
          </cell>
          <cell r="Q10">
            <v>82</v>
          </cell>
          <cell r="R10">
            <v>57</v>
          </cell>
          <cell r="S10">
            <v>0.69512195121951215</v>
          </cell>
        </row>
        <row r="11">
          <cell r="B11" t="str">
            <v>Stefan Schramm</v>
          </cell>
          <cell r="Q11">
            <v>254</v>
          </cell>
          <cell r="R11">
            <v>163</v>
          </cell>
          <cell r="S11">
            <v>0.6417322834645669</v>
          </cell>
        </row>
        <row r="12">
          <cell r="B12" t="str">
            <v>Christian Grefkes</v>
          </cell>
          <cell r="Q12">
            <v>254</v>
          </cell>
          <cell r="R12">
            <v>162</v>
          </cell>
          <cell r="S12">
            <v>0.63779527559055116</v>
          </cell>
        </row>
        <row r="13">
          <cell r="B13" t="str">
            <v>Jean - Pierre Letesse</v>
          </cell>
          <cell r="Q13">
            <v>254</v>
          </cell>
          <cell r="R13">
            <v>160</v>
          </cell>
          <cell r="S13">
            <v>0.62992125984251968</v>
          </cell>
        </row>
        <row r="14">
          <cell r="B14" t="str">
            <v>Jörg Singer</v>
          </cell>
          <cell r="Q14">
            <v>254</v>
          </cell>
          <cell r="R14">
            <v>153</v>
          </cell>
          <cell r="S14">
            <v>0.60236220472440949</v>
          </cell>
        </row>
        <row r="15">
          <cell r="B15" t="str">
            <v>Gunnar Schmitz</v>
          </cell>
          <cell r="Q15">
            <v>254</v>
          </cell>
          <cell r="R15">
            <v>149</v>
          </cell>
          <cell r="S15">
            <v>0.58661417322834641</v>
          </cell>
        </row>
        <row r="16">
          <cell r="B16" t="str">
            <v>Thorsten Hoff</v>
          </cell>
          <cell r="Q16">
            <v>254</v>
          </cell>
          <cell r="R16">
            <v>147</v>
          </cell>
          <cell r="S16">
            <v>0.57874015748031493</v>
          </cell>
        </row>
        <row r="17">
          <cell r="B17" t="str">
            <v>Andre Rayer</v>
          </cell>
          <cell r="Q17">
            <v>254</v>
          </cell>
          <cell r="R17">
            <v>145</v>
          </cell>
          <cell r="S17">
            <v>0.57086614173228345</v>
          </cell>
        </row>
        <row r="18">
          <cell r="B18" t="str">
            <v>Dirk Ulrich</v>
          </cell>
          <cell r="Q18">
            <v>16</v>
          </cell>
          <cell r="R18">
            <v>9</v>
          </cell>
          <cell r="S18">
            <v>0.5625</v>
          </cell>
        </row>
        <row r="19">
          <cell r="B19" t="str">
            <v>Christian Nerad</v>
          </cell>
          <cell r="Q19">
            <v>223</v>
          </cell>
          <cell r="R19">
            <v>77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927E-C933-4599-958C-1AE4BFE25EB3}">
  <sheetPr codeName="Tabelle1"/>
  <dimension ref="A1:S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:D17"/>
    </sheetView>
  </sheetViews>
  <sheetFormatPr baseColWidth="10" defaultRowHeight="12.75" x14ac:dyDescent="0.2"/>
  <cols>
    <col min="1" max="1" width="18.7109375" customWidth="1"/>
    <col min="2" max="9" width="8.140625" bestFit="1" customWidth="1"/>
    <col min="10" max="10" width="8.140625" customWidth="1"/>
    <col min="11" max="12" width="8.140625" bestFit="1" customWidth="1"/>
    <col min="13" max="14" width="8" customWidth="1"/>
    <col min="15" max="15" width="8.140625" bestFit="1" customWidth="1"/>
    <col min="16" max="16" width="5.28515625" customWidth="1"/>
    <col min="17" max="18" width="14.7109375" hidden="1" customWidth="1"/>
    <col min="19" max="19" width="0" hidden="1" customWidth="1"/>
  </cols>
  <sheetData>
    <row r="1" spans="1:19" x14ac:dyDescent="0.2">
      <c r="A1" s="251" t="s">
        <v>27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9" ht="13.5" thickBot="1" x14ac:dyDescent="0.25"/>
    <row r="3" spans="1:19" ht="13.5" thickBot="1" x14ac:dyDescent="0.25">
      <c r="A3" s="19" t="s">
        <v>0</v>
      </c>
      <c r="B3" s="18" t="s">
        <v>16</v>
      </c>
      <c r="C3" s="2" t="s">
        <v>17</v>
      </c>
      <c r="D3" s="2" t="s">
        <v>18</v>
      </c>
      <c r="E3" s="2" t="s">
        <v>19</v>
      </c>
      <c r="F3" s="2" t="s">
        <v>14</v>
      </c>
      <c r="G3" s="2" t="s">
        <v>15</v>
      </c>
      <c r="H3" s="2" t="s">
        <v>20</v>
      </c>
      <c r="I3" s="2" t="s">
        <v>21</v>
      </c>
      <c r="J3" s="2" t="s">
        <v>41</v>
      </c>
      <c r="K3" s="2" t="s">
        <v>22</v>
      </c>
      <c r="L3" s="2" t="s">
        <v>23</v>
      </c>
      <c r="M3" s="2" t="s">
        <v>24</v>
      </c>
      <c r="N3" s="22" t="s">
        <v>39</v>
      </c>
      <c r="O3" s="3" t="s">
        <v>25</v>
      </c>
      <c r="P3" s="58" t="s">
        <v>45</v>
      </c>
      <c r="Q3" s="59" t="s">
        <v>110</v>
      </c>
      <c r="R3" s="65" t="s">
        <v>111</v>
      </c>
      <c r="S3" s="3" t="s">
        <v>113</v>
      </c>
    </row>
    <row r="4" spans="1:19" x14ac:dyDescent="0.2">
      <c r="A4" s="20" t="s">
        <v>1</v>
      </c>
      <c r="B4" s="258" t="s">
        <v>43</v>
      </c>
      <c r="C4" s="261" t="s">
        <v>43</v>
      </c>
      <c r="D4" s="264" t="s">
        <v>43</v>
      </c>
      <c r="E4" s="4" t="s">
        <v>26</v>
      </c>
      <c r="F4" s="4" t="s">
        <v>26</v>
      </c>
      <c r="G4" s="4" t="s">
        <v>26</v>
      </c>
      <c r="H4" s="4" t="s">
        <v>26</v>
      </c>
      <c r="I4" s="4" t="s">
        <v>26</v>
      </c>
      <c r="J4" s="255" t="s">
        <v>42</v>
      </c>
      <c r="K4" s="4" t="s">
        <v>26</v>
      </c>
      <c r="L4" s="4" t="s">
        <v>26</v>
      </c>
      <c r="M4" s="4" t="s">
        <v>26</v>
      </c>
      <c r="N4" s="252" t="s">
        <v>40</v>
      </c>
      <c r="O4" s="5" t="s">
        <v>26</v>
      </c>
      <c r="P4" s="56">
        <f>COUNTIF(E4:I4:K4:M4:O4,0)</f>
        <v>0</v>
      </c>
      <c r="Q4" s="57">
        <f>COUNTIF(E4:O4,"X")</f>
        <v>9</v>
      </c>
      <c r="R4" s="66">
        <f>COUNTIF(E4:O4,0)</f>
        <v>0</v>
      </c>
      <c r="S4" s="69">
        <f>SUM(Q4:R4)</f>
        <v>9</v>
      </c>
    </row>
    <row r="5" spans="1:19" x14ac:dyDescent="0.2">
      <c r="A5" s="20" t="s">
        <v>2</v>
      </c>
      <c r="B5" s="259"/>
      <c r="C5" s="262"/>
      <c r="D5" s="265"/>
      <c r="E5" s="6" t="s">
        <v>26</v>
      </c>
      <c r="F5" s="6" t="s">
        <v>26</v>
      </c>
      <c r="G5" s="24" t="s">
        <v>48</v>
      </c>
      <c r="H5" s="6" t="s">
        <v>26</v>
      </c>
      <c r="I5" s="24" t="s">
        <v>48</v>
      </c>
      <c r="J5" s="256"/>
      <c r="K5" s="6" t="s">
        <v>26</v>
      </c>
      <c r="L5" s="24" t="s">
        <v>48</v>
      </c>
      <c r="M5" s="6" t="s">
        <v>26</v>
      </c>
      <c r="N5" s="253"/>
      <c r="O5" s="7" t="s">
        <v>26</v>
      </c>
      <c r="P5" s="23">
        <f>COUNTIF(E5:I5:K5:M5:O5,0)</f>
        <v>3</v>
      </c>
      <c r="Q5" s="49">
        <f t="shared" ref="Q5:Q17" si="0">COUNTIF(E5:O5,"X")</f>
        <v>6</v>
      </c>
      <c r="R5" s="67">
        <f t="shared" ref="R5:R17" si="1">COUNTIF(E5:O5,0)</f>
        <v>3</v>
      </c>
      <c r="S5" s="51">
        <f t="shared" ref="S5:S17" si="2">SUM(Q5:R5)</f>
        <v>9</v>
      </c>
    </row>
    <row r="6" spans="1:19" x14ac:dyDescent="0.2">
      <c r="A6" s="20" t="s">
        <v>3</v>
      </c>
      <c r="B6" s="259"/>
      <c r="C6" s="262"/>
      <c r="D6" s="265"/>
      <c r="E6" s="24" t="s">
        <v>48</v>
      </c>
      <c r="F6" s="6" t="s">
        <v>26</v>
      </c>
      <c r="G6" s="6" t="s">
        <v>26</v>
      </c>
      <c r="H6" s="6" t="s">
        <v>26</v>
      </c>
      <c r="I6" s="24" t="s">
        <v>48</v>
      </c>
      <c r="J6" s="256"/>
      <c r="K6" s="6" t="s">
        <v>26</v>
      </c>
      <c r="L6" s="24" t="s">
        <v>48</v>
      </c>
      <c r="M6" s="6" t="s">
        <v>26</v>
      </c>
      <c r="N6" s="253"/>
      <c r="O6" s="28" t="s">
        <v>48</v>
      </c>
      <c r="P6" s="23">
        <f>COUNTIF(E6:I6:K6:M6:O6,0)</f>
        <v>4</v>
      </c>
      <c r="Q6" s="49">
        <f t="shared" si="0"/>
        <v>5</v>
      </c>
      <c r="R6" s="67">
        <f t="shared" si="1"/>
        <v>4</v>
      </c>
      <c r="S6" s="51">
        <f t="shared" si="2"/>
        <v>9</v>
      </c>
    </row>
    <row r="7" spans="1:19" x14ac:dyDescent="0.2">
      <c r="A7" s="20" t="s">
        <v>4</v>
      </c>
      <c r="B7" s="259"/>
      <c r="C7" s="262"/>
      <c r="D7" s="265"/>
      <c r="E7" s="6" t="s">
        <v>26</v>
      </c>
      <c r="F7" s="6" t="s">
        <v>26</v>
      </c>
      <c r="G7" s="24" t="s">
        <v>48</v>
      </c>
      <c r="H7" s="6" t="s">
        <v>26</v>
      </c>
      <c r="I7" s="6" t="s">
        <v>26</v>
      </c>
      <c r="J7" s="256"/>
      <c r="K7" s="6" t="s">
        <v>26</v>
      </c>
      <c r="L7" s="6" t="s">
        <v>26</v>
      </c>
      <c r="M7" s="6" t="s">
        <v>26</v>
      </c>
      <c r="N7" s="253"/>
      <c r="O7" s="7" t="s">
        <v>26</v>
      </c>
      <c r="P7" s="23">
        <f>COUNTIF(E7:I7:K7:M7:O7,0)</f>
        <v>1</v>
      </c>
      <c r="Q7" s="49">
        <f t="shared" si="0"/>
        <v>8</v>
      </c>
      <c r="R7" s="67">
        <f t="shared" si="1"/>
        <v>1</v>
      </c>
      <c r="S7" s="51">
        <f t="shared" si="2"/>
        <v>9</v>
      </c>
    </row>
    <row r="8" spans="1:19" x14ac:dyDescent="0.2">
      <c r="A8" s="20" t="s">
        <v>5</v>
      </c>
      <c r="B8" s="259"/>
      <c r="C8" s="262"/>
      <c r="D8" s="265"/>
      <c r="E8" s="6" t="s">
        <v>26</v>
      </c>
      <c r="F8" s="6" t="s">
        <v>26</v>
      </c>
      <c r="G8" s="24" t="s">
        <v>48</v>
      </c>
      <c r="H8" s="6" t="s">
        <v>26</v>
      </c>
      <c r="I8" s="6" t="s">
        <v>26</v>
      </c>
      <c r="J8" s="256"/>
      <c r="K8" s="6" t="s">
        <v>26</v>
      </c>
      <c r="L8" s="6" t="s">
        <v>26</v>
      </c>
      <c r="M8" s="6" t="s">
        <v>26</v>
      </c>
      <c r="N8" s="253"/>
      <c r="O8" s="7" t="s">
        <v>26</v>
      </c>
      <c r="P8" s="23">
        <f>COUNTIF(E8:I8:K8:M8:O8,0)</f>
        <v>1</v>
      </c>
      <c r="Q8" s="49">
        <f t="shared" si="0"/>
        <v>8</v>
      </c>
      <c r="R8" s="67">
        <f t="shared" si="1"/>
        <v>1</v>
      </c>
      <c r="S8" s="51">
        <f t="shared" si="2"/>
        <v>9</v>
      </c>
    </row>
    <row r="9" spans="1:19" x14ac:dyDescent="0.2">
      <c r="A9" s="20" t="s">
        <v>11</v>
      </c>
      <c r="B9" s="259"/>
      <c r="C9" s="262"/>
      <c r="D9" s="265"/>
      <c r="E9" s="6" t="s">
        <v>26</v>
      </c>
      <c r="F9" s="6" t="s">
        <v>26</v>
      </c>
      <c r="G9" s="6" t="s">
        <v>26</v>
      </c>
      <c r="H9" s="6" t="s">
        <v>26</v>
      </c>
      <c r="I9" s="6" t="s">
        <v>26</v>
      </c>
      <c r="J9" s="256"/>
      <c r="K9" s="6" t="s">
        <v>26</v>
      </c>
      <c r="L9" s="13" t="s">
        <v>26</v>
      </c>
      <c r="M9" s="6" t="s">
        <v>26</v>
      </c>
      <c r="N9" s="253"/>
      <c r="O9" s="7" t="s">
        <v>26</v>
      </c>
      <c r="P9" s="23">
        <f>COUNTIF(E9:I9:K9:M9:O9,0)</f>
        <v>0</v>
      </c>
      <c r="Q9" s="49">
        <f t="shared" si="0"/>
        <v>9</v>
      </c>
      <c r="R9" s="67">
        <f t="shared" si="1"/>
        <v>0</v>
      </c>
      <c r="S9" s="51">
        <f t="shared" si="2"/>
        <v>9</v>
      </c>
    </row>
    <row r="10" spans="1:19" x14ac:dyDescent="0.2">
      <c r="A10" s="20" t="s">
        <v>47</v>
      </c>
      <c r="B10" s="259"/>
      <c r="C10" s="262"/>
      <c r="D10" s="265"/>
      <c r="E10" s="6" t="s">
        <v>26</v>
      </c>
      <c r="F10" s="6" t="s">
        <v>26</v>
      </c>
      <c r="G10" s="6" t="s">
        <v>26</v>
      </c>
      <c r="H10" s="6" t="s">
        <v>26</v>
      </c>
      <c r="I10" s="6" t="s">
        <v>26</v>
      </c>
      <c r="J10" s="256"/>
      <c r="K10" s="6" t="s">
        <v>26</v>
      </c>
      <c r="L10" s="24" t="s">
        <v>48</v>
      </c>
      <c r="M10" s="6" t="s">
        <v>26</v>
      </c>
      <c r="N10" s="253"/>
      <c r="O10" s="7" t="s">
        <v>26</v>
      </c>
      <c r="P10" s="23">
        <f>COUNTIF(E10:I10:K10:M10:O10,0)</f>
        <v>1</v>
      </c>
      <c r="Q10" s="49">
        <f t="shared" si="0"/>
        <v>8</v>
      </c>
      <c r="R10" s="67">
        <f t="shared" si="1"/>
        <v>1</v>
      </c>
      <c r="S10" s="51">
        <f t="shared" si="2"/>
        <v>9</v>
      </c>
    </row>
    <row r="11" spans="1:19" x14ac:dyDescent="0.2">
      <c r="A11" s="20" t="s">
        <v>6</v>
      </c>
      <c r="B11" s="259"/>
      <c r="C11" s="262"/>
      <c r="D11" s="265"/>
      <c r="E11" s="6" t="s">
        <v>26</v>
      </c>
      <c r="F11" s="6" t="s">
        <v>26</v>
      </c>
      <c r="G11" s="6" t="s">
        <v>26</v>
      </c>
      <c r="H11" s="6" t="s">
        <v>26</v>
      </c>
      <c r="I11" s="6" t="s">
        <v>26</v>
      </c>
      <c r="J11" s="256"/>
      <c r="K11" s="6" t="s">
        <v>26</v>
      </c>
      <c r="L11" s="6" t="s">
        <v>26</v>
      </c>
      <c r="M11" s="6" t="s">
        <v>26</v>
      </c>
      <c r="N11" s="253"/>
      <c r="O11" s="7" t="s">
        <v>26</v>
      </c>
      <c r="P11" s="23">
        <f>COUNTIF(E11:I11:K11:M11:O11,0)</f>
        <v>0</v>
      </c>
      <c r="Q11" s="49">
        <f t="shared" si="0"/>
        <v>9</v>
      </c>
      <c r="R11" s="67">
        <f t="shared" si="1"/>
        <v>0</v>
      </c>
      <c r="S11" s="51">
        <f t="shared" si="2"/>
        <v>9</v>
      </c>
    </row>
    <row r="12" spans="1:19" x14ac:dyDescent="0.2">
      <c r="A12" s="20" t="s">
        <v>7</v>
      </c>
      <c r="B12" s="259"/>
      <c r="C12" s="262"/>
      <c r="D12" s="265"/>
      <c r="E12" s="24" t="s">
        <v>48</v>
      </c>
      <c r="F12" s="24" t="s">
        <v>48</v>
      </c>
      <c r="G12" s="24" t="s">
        <v>48</v>
      </c>
      <c r="H12" s="6" t="s">
        <v>26</v>
      </c>
      <c r="I12" s="6" t="s">
        <v>26</v>
      </c>
      <c r="J12" s="256"/>
      <c r="K12" s="6" t="s">
        <v>26</v>
      </c>
      <c r="L12" s="6" t="s">
        <v>26</v>
      </c>
      <c r="M12" s="24" t="s">
        <v>48</v>
      </c>
      <c r="N12" s="253"/>
      <c r="O12" s="7" t="s">
        <v>26</v>
      </c>
      <c r="P12" s="23">
        <f>COUNTIF(E12:I12:K12:M12:O12,0)</f>
        <v>4</v>
      </c>
      <c r="Q12" s="49">
        <f t="shared" si="0"/>
        <v>5</v>
      </c>
      <c r="R12" s="67">
        <f t="shared" si="1"/>
        <v>4</v>
      </c>
      <c r="S12" s="51">
        <f t="shared" si="2"/>
        <v>9</v>
      </c>
    </row>
    <row r="13" spans="1:19" x14ac:dyDescent="0.2">
      <c r="A13" s="20" t="s">
        <v>8</v>
      </c>
      <c r="B13" s="259"/>
      <c r="C13" s="262"/>
      <c r="D13" s="265"/>
      <c r="E13" s="6" t="s">
        <v>26</v>
      </c>
      <c r="F13" s="6" t="s">
        <v>26</v>
      </c>
      <c r="G13" s="6" t="s">
        <v>26</v>
      </c>
      <c r="H13" s="6" t="s">
        <v>26</v>
      </c>
      <c r="I13" s="24" t="s">
        <v>48</v>
      </c>
      <c r="J13" s="256"/>
      <c r="K13" s="6" t="s">
        <v>26</v>
      </c>
      <c r="L13" s="24" t="s">
        <v>48</v>
      </c>
      <c r="M13" s="24" t="s">
        <v>48</v>
      </c>
      <c r="N13" s="253"/>
      <c r="O13" s="7" t="s">
        <v>26</v>
      </c>
      <c r="P13" s="23">
        <f>COUNTIF(E13:I13:K13:M13:O13,0)</f>
        <v>3</v>
      </c>
      <c r="Q13" s="49">
        <f t="shared" si="0"/>
        <v>6</v>
      </c>
      <c r="R13" s="67">
        <f t="shared" si="1"/>
        <v>3</v>
      </c>
      <c r="S13" s="51">
        <f t="shared" si="2"/>
        <v>9</v>
      </c>
    </row>
    <row r="14" spans="1:19" x14ac:dyDescent="0.2">
      <c r="A14" s="20" t="s">
        <v>13</v>
      </c>
      <c r="B14" s="259"/>
      <c r="C14" s="262"/>
      <c r="D14" s="265"/>
      <c r="E14" s="6" t="s">
        <v>26</v>
      </c>
      <c r="F14" s="6" t="s">
        <v>26</v>
      </c>
      <c r="G14" s="24" t="s">
        <v>48</v>
      </c>
      <c r="H14" s="6" t="s">
        <v>26</v>
      </c>
      <c r="I14" s="14" t="s">
        <v>26</v>
      </c>
      <c r="J14" s="256"/>
      <c r="K14" s="24" t="s">
        <v>48</v>
      </c>
      <c r="L14" s="6" t="s">
        <v>26</v>
      </c>
      <c r="M14" s="6" t="s">
        <v>26</v>
      </c>
      <c r="N14" s="253"/>
      <c r="O14" s="7" t="s">
        <v>26</v>
      </c>
      <c r="P14" s="23">
        <f>COUNTIF(E14:I14:K14:M14:O14,0)</f>
        <v>2</v>
      </c>
      <c r="Q14" s="49">
        <f t="shared" si="0"/>
        <v>7</v>
      </c>
      <c r="R14" s="67">
        <f t="shared" si="1"/>
        <v>2</v>
      </c>
      <c r="S14" s="51">
        <f t="shared" si="2"/>
        <v>9</v>
      </c>
    </row>
    <row r="15" spans="1:19" x14ac:dyDescent="0.2">
      <c r="A15" s="20" t="s">
        <v>9</v>
      </c>
      <c r="B15" s="259"/>
      <c r="C15" s="262"/>
      <c r="D15" s="265"/>
      <c r="E15" s="6" t="s">
        <v>26</v>
      </c>
      <c r="F15" s="6" t="s">
        <v>26</v>
      </c>
      <c r="G15" s="14" t="s">
        <v>26</v>
      </c>
      <c r="H15" s="6" t="s">
        <v>26</v>
      </c>
      <c r="I15" s="24" t="s">
        <v>48</v>
      </c>
      <c r="J15" s="256"/>
      <c r="K15" s="14" t="s">
        <v>26</v>
      </c>
      <c r="L15" s="6" t="s">
        <v>26</v>
      </c>
      <c r="M15" s="6" t="s">
        <v>26</v>
      </c>
      <c r="N15" s="253"/>
      <c r="O15" s="7" t="s">
        <v>26</v>
      </c>
      <c r="P15" s="23">
        <f>COUNTIF(E15:I15:K15:M15:O15,0)</f>
        <v>1</v>
      </c>
      <c r="Q15" s="49">
        <f t="shared" si="0"/>
        <v>8</v>
      </c>
      <c r="R15" s="67">
        <f t="shared" si="1"/>
        <v>1</v>
      </c>
      <c r="S15" s="51">
        <f t="shared" si="2"/>
        <v>9</v>
      </c>
    </row>
    <row r="16" spans="1:19" x14ac:dyDescent="0.2">
      <c r="A16" s="20" t="s">
        <v>10</v>
      </c>
      <c r="B16" s="259"/>
      <c r="C16" s="262"/>
      <c r="D16" s="265"/>
      <c r="E16" s="24" t="s">
        <v>48</v>
      </c>
      <c r="F16" s="6" t="s">
        <v>26</v>
      </c>
      <c r="G16" s="24" t="s">
        <v>48</v>
      </c>
      <c r="H16" s="6" t="s">
        <v>26</v>
      </c>
      <c r="I16" s="6" t="s">
        <v>26</v>
      </c>
      <c r="J16" s="256"/>
      <c r="K16" s="10" t="s">
        <v>26</v>
      </c>
      <c r="L16" s="6" t="s">
        <v>26</v>
      </c>
      <c r="M16" s="6" t="s">
        <v>26</v>
      </c>
      <c r="N16" s="253"/>
      <c r="O16" s="7" t="s">
        <v>26</v>
      </c>
      <c r="P16" s="23">
        <f>COUNTIF(E16:I16:K16:M16:O16,0)</f>
        <v>2</v>
      </c>
      <c r="Q16" s="49">
        <f t="shared" si="0"/>
        <v>7</v>
      </c>
      <c r="R16" s="67">
        <f t="shared" si="1"/>
        <v>2</v>
      </c>
      <c r="S16" s="51">
        <f t="shared" si="2"/>
        <v>9</v>
      </c>
    </row>
    <row r="17" spans="1:19" ht="13.5" thickBot="1" x14ac:dyDescent="0.25">
      <c r="A17" s="21" t="s">
        <v>12</v>
      </c>
      <c r="B17" s="260"/>
      <c r="C17" s="263"/>
      <c r="D17" s="266"/>
      <c r="E17" s="8" t="s">
        <v>26</v>
      </c>
      <c r="F17" s="8" t="s">
        <v>26</v>
      </c>
      <c r="G17" s="27" t="s">
        <v>48</v>
      </c>
      <c r="H17" s="27" t="s">
        <v>48</v>
      </c>
      <c r="I17" s="8" t="s">
        <v>26</v>
      </c>
      <c r="J17" s="257"/>
      <c r="K17" s="8" t="s">
        <v>26</v>
      </c>
      <c r="L17" s="8" t="s">
        <v>26</v>
      </c>
      <c r="M17" s="8" t="s">
        <v>26</v>
      </c>
      <c r="N17" s="254"/>
      <c r="O17" s="9" t="s">
        <v>26</v>
      </c>
      <c r="P17" s="37">
        <f>COUNTIF(E17:I17:K17:M17:O17,0)</f>
        <v>2</v>
      </c>
      <c r="Q17" s="50">
        <f t="shared" si="0"/>
        <v>7</v>
      </c>
      <c r="R17" s="68">
        <f t="shared" si="1"/>
        <v>2</v>
      </c>
      <c r="S17" s="52">
        <f t="shared" si="2"/>
        <v>9</v>
      </c>
    </row>
    <row r="18" spans="1:19" hidden="1" x14ac:dyDescent="0.2">
      <c r="O18" s="40" t="s">
        <v>67</v>
      </c>
      <c r="P18" s="40">
        <f>SUM(P4:P17)</f>
        <v>24</v>
      </c>
    </row>
    <row r="19" spans="1:19" hidden="1" x14ac:dyDescent="0.2">
      <c r="O19" s="41" t="s">
        <v>72</v>
      </c>
      <c r="P19" s="41">
        <v>9</v>
      </c>
    </row>
    <row r="20" spans="1:19" hidden="1" x14ac:dyDescent="0.2">
      <c r="O20" s="42" t="s">
        <v>73</v>
      </c>
      <c r="P20" s="43">
        <f>SUM(100/(14*P19)*P18)</f>
        <v>19.047619047619047</v>
      </c>
    </row>
    <row r="21" spans="1:19" hidden="1" x14ac:dyDescent="0.2">
      <c r="O21" s="44" t="s">
        <v>74</v>
      </c>
      <c r="P21" s="45">
        <f>100-P20</f>
        <v>80.952380952380949</v>
      </c>
    </row>
    <row r="22" spans="1:19" hidden="1" x14ac:dyDescent="0.2">
      <c r="A22" s="109" t="s">
        <v>74</v>
      </c>
      <c r="B22" s="108"/>
      <c r="C22" s="108"/>
      <c r="D22" s="108"/>
      <c r="E22" s="111">
        <f>COUNTIF(E4:E17,"X")</f>
        <v>11</v>
      </c>
      <c r="F22" s="108">
        <f t="shared" ref="F22:O22" si="3">COUNTIF(F4:F17,"X")</f>
        <v>13</v>
      </c>
      <c r="G22" s="108">
        <f t="shared" si="3"/>
        <v>7</v>
      </c>
      <c r="H22" s="108">
        <f t="shared" si="3"/>
        <v>13</v>
      </c>
      <c r="I22" s="108">
        <f t="shared" si="3"/>
        <v>10</v>
      </c>
      <c r="J22" s="108"/>
      <c r="K22" s="108">
        <f t="shared" si="3"/>
        <v>13</v>
      </c>
      <c r="L22" s="108">
        <f t="shared" si="3"/>
        <v>10</v>
      </c>
      <c r="M22" s="108">
        <f t="shared" si="3"/>
        <v>12</v>
      </c>
      <c r="N22" s="108"/>
      <c r="O22" s="108">
        <f t="shared" si="3"/>
        <v>13</v>
      </c>
      <c r="P22" s="108"/>
    </row>
    <row r="23" spans="1:19" hidden="1" x14ac:dyDescent="0.2">
      <c r="A23" s="109" t="s">
        <v>73</v>
      </c>
      <c r="B23" s="108"/>
      <c r="C23" s="108"/>
      <c r="D23" s="108"/>
      <c r="E23" s="108">
        <f>COUNTIF(E4:E17,0)</f>
        <v>3</v>
      </c>
      <c r="F23" s="108">
        <f t="shared" ref="F23:O23" si="4">COUNTIF(F4:F17,0)</f>
        <v>1</v>
      </c>
      <c r="G23" s="108">
        <f t="shared" si="4"/>
        <v>7</v>
      </c>
      <c r="H23" s="108">
        <f t="shared" si="4"/>
        <v>1</v>
      </c>
      <c r="I23" s="108">
        <f t="shared" si="4"/>
        <v>4</v>
      </c>
      <c r="J23" s="108"/>
      <c r="K23" s="108">
        <f t="shared" si="4"/>
        <v>1</v>
      </c>
      <c r="L23" s="108">
        <f t="shared" si="4"/>
        <v>4</v>
      </c>
      <c r="M23" s="108">
        <f t="shared" si="4"/>
        <v>2</v>
      </c>
      <c r="N23" s="108"/>
      <c r="O23" s="108">
        <f t="shared" si="4"/>
        <v>1</v>
      </c>
      <c r="P23" s="108"/>
    </row>
  </sheetData>
  <sheetProtection password="8099" sheet="1" objects="1" scenarios="1"/>
  <mergeCells count="6">
    <mergeCell ref="A1:P1"/>
    <mergeCell ref="N4:N17"/>
    <mergeCell ref="J4:J17"/>
    <mergeCell ref="B4:B17"/>
    <mergeCell ref="C4:C17"/>
    <mergeCell ref="D4:D1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912E0-8751-4719-B26A-B819F5B2521E}">
  <sheetPr codeName="Tabelle2"/>
  <dimension ref="A1:T2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3" sqref="A18:IV23"/>
    </sheetView>
  </sheetViews>
  <sheetFormatPr baseColWidth="10" defaultRowHeight="12.75" x14ac:dyDescent="0.2"/>
  <cols>
    <col min="1" max="1" width="18.7109375" customWidth="1"/>
    <col min="2" max="7" width="8.140625" bestFit="1" customWidth="1"/>
    <col min="8" max="8" width="8.140625" customWidth="1"/>
    <col min="9" max="9" width="8.140625" bestFit="1" customWidth="1"/>
    <col min="10" max="10" width="8.140625" customWidth="1"/>
    <col min="11" max="16" width="8.140625" bestFit="1" customWidth="1"/>
    <col min="17" max="17" width="5.28515625" customWidth="1"/>
    <col min="18" max="19" width="14.7109375" hidden="1" customWidth="1"/>
    <col min="20" max="20" width="0" hidden="1" customWidth="1"/>
  </cols>
  <sheetData>
    <row r="1" spans="1:20" x14ac:dyDescent="0.2">
      <c r="A1" s="251" t="s">
        <v>37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20" ht="13.5" thickBot="1" x14ac:dyDescent="0.25"/>
    <row r="3" spans="1:20" ht="13.5" thickBot="1" x14ac:dyDescent="0.25">
      <c r="A3" s="29" t="s">
        <v>0</v>
      </c>
      <c r="B3" s="1" t="s">
        <v>28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33</v>
      </c>
      <c r="H3" s="2" t="s">
        <v>49</v>
      </c>
      <c r="I3" s="2" t="s">
        <v>44</v>
      </c>
      <c r="J3" s="2" t="s">
        <v>51</v>
      </c>
      <c r="K3" s="2" t="s">
        <v>34</v>
      </c>
      <c r="L3" s="2" t="s">
        <v>35</v>
      </c>
      <c r="M3" s="2" t="s">
        <v>53</v>
      </c>
      <c r="N3" s="2" t="s">
        <v>36</v>
      </c>
      <c r="O3" s="22" t="s">
        <v>54</v>
      </c>
      <c r="P3" s="38" t="s">
        <v>38</v>
      </c>
      <c r="Q3" s="17" t="s">
        <v>45</v>
      </c>
      <c r="R3" s="63" t="s">
        <v>110</v>
      </c>
      <c r="S3" s="70" t="s">
        <v>111</v>
      </c>
      <c r="T3" s="3" t="s">
        <v>113</v>
      </c>
    </row>
    <row r="4" spans="1:20" ht="12.75" customHeight="1" x14ac:dyDescent="0.2">
      <c r="A4" s="30" t="s">
        <v>1</v>
      </c>
      <c r="B4" s="33" t="s">
        <v>26</v>
      </c>
      <c r="C4" s="11" t="s">
        <v>26</v>
      </c>
      <c r="D4" s="11" t="s">
        <v>26</v>
      </c>
      <c r="E4" s="12" t="s">
        <v>26</v>
      </c>
      <c r="F4" s="12" t="s">
        <v>26</v>
      </c>
      <c r="G4" s="12" t="s">
        <v>26</v>
      </c>
      <c r="H4" s="255" t="s">
        <v>50</v>
      </c>
      <c r="I4" s="252" t="s">
        <v>52</v>
      </c>
      <c r="J4" s="12" t="s">
        <v>26</v>
      </c>
      <c r="K4" s="12" t="s">
        <v>26</v>
      </c>
      <c r="L4" s="12" t="s">
        <v>26</v>
      </c>
      <c r="M4" s="12" t="s">
        <v>26</v>
      </c>
      <c r="N4" s="39" t="s">
        <v>48</v>
      </c>
      <c r="O4" s="12" t="s">
        <v>26</v>
      </c>
      <c r="P4" s="267" t="s">
        <v>46</v>
      </c>
      <c r="Q4" s="25">
        <f t="shared" ref="Q4:Q17" si="0">COUNTIF(B4:O4,0)</f>
        <v>1</v>
      </c>
      <c r="R4" s="55">
        <f>COUNTIF(B4:P4,"X")+'2004'!Q4</f>
        <v>20</v>
      </c>
      <c r="S4" s="71">
        <f>COUNTIF(B4:P4,0)+'2004'!R4</f>
        <v>1</v>
      </c>
      <c r="T4" s="69">
        <f>SUM(R4:S4)</f>
        <v>21</v>
      </c>
    </row>
    <row r="5" spans="1:20" ht="12.75" customHeight="1" x14ac:dyDescent="0.2">
      <c r="A5" s="31" t="s">
        <v>2</v>
      </c>
      <c r="B5" s="34" t="s">
        <v>26</v>
      </c>
      <c r="C5" s="24" t="s">
        <v>48</v>
      </c>
      <c r="D5" s="13" t="s">
        <v>26</v>
      </c>
      <c r="E5" s="24" t="s">
        <v>48</v>
      </c>
      <c r="F5" s="14" t="s">
        <v>26</v>
      </c>
      <c r="G5" s="14" t="s">
        <v>26</v>
      </c>
      <c r="H5" s="256"/>
      <c r="I5" s="253"/>
      <c r="J5" s="14" t="s">
        <v>26</v>
      </c>
      <c r="K5" s="24" t="s">
        <v>48</v>
      </c>
      <c r="L5" s="14" t="s">
        <v>26</v>
      </c>
      <c r="M5" s="14" t="s">
        <v>26</v>
      </c>
      <c r="N5" s="24" t="s">
        <v>48</v>
      </c>
      <c r="O5" s="14" t="s">
        <v>26</v>
      </c>
      <c r="P5" s="268"/>
      <c r="Q5" s="25">
        <f t="shared" si="0"/>
        <v>4</v>
      </c>
      <c r="R5" s="53">
        <f>COUNTIF(B5:P5,"X")+'2004'!Q5</f>
        <v>14</v>
      </c>
      <c r="S5" s="72">
        <f>COUNTIF(B5:P5,0)+'2004'!R5</f>
        <v>7</v>
      </c>
      <c r="T5" s="51">
        <f t="shared" ref="T5:T17" si="1">SUM(R5:S5)</f>
        <v>21</v>
      </c>
    </row>
    <row r="6" spans="1:20" ht="12.75" customHeight="1" x14ac:dyDescent="0.2">
      <c r="A6" s="31" t="s">
        <v>3</v>
      </c>
      <c r="B6" s="35" t="s">
        <v>48</v>
      </c>
      <c r="C6" s="13" t="s">
        <v>26</v>
      </c>
      <c r="D6" s="13" t="s">
        <v>26</v>
      </c>
      <c r="E6" s="24" t="s">
        <v>48</v>
      </c>
      <c r="F6" s="14" t="s">
        <v>26</v>
      </c>
      <c r="G6" s="24" t="s">
        <v>48</v>
      </c>
      <c r="H6" s="256"/>
      <c r="I6" s="253"/>
      <c r="J6" s="24" t="s">
        <v>48</v>
      </c>
      <c r="K6" s="24" t="s">
        <v>48</v>
      </c>
      <c r="L6" s="14" t="s">
        <v>26</v>
      </c>
      <c r="M6" s="14" t="s">
        <v>26</v>
      </c>
      <c r="N6" s="24" t="s">
        <v>48</v>
      </c>
      <c r="O6" s="24" t="s">
        <v>48</v>
      </c>
      <c r="P6" s="268"/>
      <c r="Q6" s="25">
        <f t="shared" si="0"/>
        <v>7</v>
      </c>
      <c r="R6" s="53">
        <f>COUNTIF(B6:P6,"X")+'2004'!Q6</f>
        <v>10</v>
      </c>
      <c r="S6" s="72">
        <f>COUNTIF(B6:P6,0)+'2004'!R6</f>
        <v>11</v>
      </c>
      <c r="T6" s="51">
        <f t="shared" si="1"/>
        <v>21</v>
      </c>
    </row>
    <row r="7" spans="1:20" ht="12.75" customHeight="1" x14ac:dyDescent="0.2">
      <c r="A7" s="31" t="s">
        <v>4</v>
      </c>
      <c r="B7" s="34" t="s">
        <v>26</v>
      </c>
      <c r="C7" s="13" t="s">
        <v>26</v>
      </c>
      <c r="D7" s="24" t="s">
        <v>48</v>
      </c>
      <c r="E7" s="14" t="s">
        <v>26</v>
      </c>
      <c r="F7" s="14" t="s">
        <v>26</v>
      </c>
      <c r="G7" s="14" t="s">
        <v>26</v>
      </c>
      <c r="H7" s="256"/>
      <c r="I7" s="253"/>
      <c r="J7" s="14" t="s">
        <v>26</v>
      </c>
      <c r="K7" s="14" t="s">
        <v>26</v>
      </c>
      <c r="L7" s="14" t="s">
        <v>26</v>
      </c>
      <c r="M7" s="14" t="s">
        <v>26</v>
      </c>
      <c r="N7" s="14" t="s">
        <v>26</v>
      </c>
      <c r="O7" s="14" t="s">
        <v>26</v>
      </c>
      <c r="P7" s="268"/>
      <c r="Q7" s="25">
        <f t="shared" si="0"/>
        <v>1</v>
      </c>
      <c r="R7" s="53">
        <f>COUNTIF(B7:P7,"X")+'2004'!Q7</f>
        <v>19</v>
      </c>
      <c r="S7" s="72">
        <f>COUNTIF(B7:P7,0)+'2004'!R7</f>
        <v>2</v>
      </c>
      <c r="T7" s="51">
        <f t="shared" si="1"/>
        <v>21</v>
      </c>
    </row>
    <row r="8" spans="1:20" ht="12.75" customHeight="1" x14ac:dyDescent="0.2">
      <c r="A8" s="31" t="s">
        <v>5</v>
      </c>
      <c r="B8" s="34" t="s">
        <v>26</v>
      </c>
      <c r="C8" s="13" t="s">
        <v>26</v>
      </c>
      <c r="D8" s="13" t="s">
        <v>26</v>
      </c>
      <c r="E8" s="14" t="s">
        <v>26</v>
      </c>
      <c r="F8" s="14" t="s">
        <v>26</v>
      </c>
      <c r="G8" s="14" t="s">
        <v>26</v>
      </c>
      <c r="H8" s="256"/>
      <c r="I8" s="253"/>
      <c r="J8" s="24" t="s">
        <v>48</v>
      </c>
      <c r="K8" s="14" t="s">
        <v>26</v>
      </c>
      <c r="L8" s="24" t="s">
        <v>48</v>
      </c>
      <c r="M8" s="24" t="s">
        <v>48</v>
      </c>
      <c r="N8" s="14" t="s">
        <v>26</v>
      </c>
      <c r="O8" s="14" t="s">
        <v>26</v>
      </c>
      <c r="P8" s="268"/>
      <c r="Q8" s="25">
        <f t="shared" si="0"/>
        <v>3</v>
      </c>
      <c r="R8" s="53">
        <f>COUNTIF(B8:P8,"X")+'2004'!Q8</f>
        <v>17</v>
      </c>
      <c r="S8" s="72">
        <f>COUNTIF(B8:P8,0)+'2004'!R8</f>
        <v>4</v>
      </c>
      <c r="T8" s="51">
        <f t="shared" si="1"/>
        <v>21</v>
      </c>
    </row>
    <row r="9" spans="1:20" ht="12.75" customHeight="1" x14ac:dyDescent="0.2">
      <c r="A9" s="31" t="s">
        <v>11</v>
      </c>
      <c r="B9" s="34" t="s">
        <v>26</v>
      </c>
      <c r="C9" s="13" t="s">
        <v>26</v>
      </c>
      <c r="D9" s="13" t="s">
        <v>26</v>
      </c>
      <c r="E9" s="14" t="s">
        <v>26</v>
      </c>
      <c r="F9" s="14" t="s">
        <v>26</v>
      </c>
      <c r="G9" s="14" t="s">
        <v>26</v>
      </c>
      <c r="H9" s="256"/>
      <c r="I9" s="253"/>
      <c r="J9" s="14" t="s">
        <v>26</v>
      </c>
      <c r="K9" s="14" t="s">
        <v>26</v>
      </c>
      <c r="L9" s="14" t="s">
        <v>26</v>
      </c>
      <c r="M9" s="14" t="s">
        <v>26</v>
      </c>
      <c r="N9" s="14" t="s">
        <v>26</v>
      </c>
      <c r="O9" s="14" t="s">
        <v>26</v>
      </c>
      <c r="P9" s="268"/>
      <c r="Q9" s="25">
        <f t="shared" si="0"/>
        <v>0</v>
      </c>
      <c r="R9" s="53">
        <f>COUNTIF(B9:P9,"X")+'2004'!Q9</f>
        <v>21</v>
      </c>
      <c r="S9" s="72">
        <f>COUNTIF(B9:P9,0)+'2004'!R9</f>
        <v>0</v>
      </c>
      <c r="T9" s="51">
        <f t="shared" si="1"/>
        <v>21</v>
      </c>
    </row>
    <row r="10" spans="1:20" ht="12.75" customHeight="1" x14ac:dyDescent="0.2">
      <c r="A10" s="31" t="s">
        <v>47</v>
      </c>
      <c r="B10" s="35" t="s">
        <v>48</v>
      </c>
      <c r="C10" s="13" t="s">
        <v>26</v>
      </c>
      <c r="D10" s="13" t="s">
        <v>26</v>
      </c>
      <c r="E10" s="14" t="s">
        <v>26</v>
      </c>
      <c r="F10" s="24" t="s">
        <v>48</v>
      </c>
      <c r="G10" s="24" t="s">
        <v>48</v>
      </c>
      <c r="H10" s="256"/>
      <c r="I10" s="253"/>
      <c r="J10" s="24" t="s">
        <v>48</v>
      </c>
      <c r="K10" s="14" t="s">
        <v>26</v>
      </c>
      <c r="L10" s="14" t="s">
        <v>26</v>
      </c>
      <c r="M10" s="24" t="s">
        <v>48</v>
      </c>
      <c r="N10" s="14" t="s">
        <v>26</v>
      </c>
      <c r="O10" s="24" t="s">
        <v>48</v>
      </c>
      <c r="P10" s="268"/>
      <c r="Q10" s="25">
        <f t="shared" si="0"/>
        <v>6</v>
      </c>
      <c r="R10" s="53">
        <f>COUNTIF(B10:P10,"X")+'2004'!Q10</f>
        <v>14</v>
      </c>
      <c r="S10" s="72">
        <f>COUNTIF(B10:P10,0)+'2004'!R10</f>
        <v>7</v>
      </c>
      <c r="T10" s="51">
        <f t="shared" si="1"/>
        <v>21</v>
      </c>
    </row>
    <row r="11" spans="1:20" ht="12.75" customHeight="1" x14ac:dyDescent="0.2">
      <c r="A11" s="31" t="s">
        <v>6</v>
      </c>
      <c r="B11" s="34" t="s">
        <v>26</v>
      </c>
      <c r="C11" s="13" t="s">
        <v>26</v>
      </c>
      <c r="D11" s="13" t="s">
        <v>26</v>
      </c>
      <c r="E11" s="14" t="s">
        <v>26</v>
      </c>
      <c r="F11" s="14" t="s">
        <v>26</v>
      </c>
      <c r="G11" s="14" t="s">
        <v>26</v>
      </c>
      <c r="H11" s="256"/>
      <c r="I11" s="253"/>
      <c r="J11" s="14" t="s">
        <v>26</v>
      </c>
      <c r="K11" s="14" t="s">
        <v>26</v>
      </c>
      <c r="L11" s="14" t="s">
        <v>26</v>
      </c>
      <c r="M11" s="14" t="s">
        <v>26</v>
      </c>
      <c r="N11" s="14" t="s">
        <v>26</v>
      </c>
      <c r="O11" s="14" t="s">
        <v>26</v>
      </c>
      <c r="P11" s="268"/>
      <c r="Q11" s="25">
        <f t="shared" si="0"/>
        <v>0</v>
      </c>
      <c r="R11" s="53">
        <f>COUNTIF(B11:P11,"X")+'2004'!Q11</f>
        <v>21</v>
      </c>
      <c r="S11" s="72">
        <f>COUNTIF(B11:P11,0)+'2004'!R11</f>
        <v>0</v>
      </c>
      <c r="T11" s="51">
        <f t="shared" si="1"/>
        <v>21</v>
      </c>
    </row>
    <row r="12" spans="1:20" ht="12.75" customHeight="1" x14ac:dyDescent="0.2">
      <c r="A12" s="31" t="s">
        <v>7</v>
      </c>
      <c r="B12" s="35" t="s">
        <v>48</v>
      </c>
      <c r="C12" s="24" t="s">
        <v>48</v>
      </c>
      <c r="D12" s="13" t="s">
        <v>26</v>
      </c>
      <c r="E12" s="24" t="s">
        <v>48</v>
      </c>
      <c r="F12" s="14" t="s">
        <v>26</v>
      </c>
      <c r="G12" s="24" t="s">
        <v>48</v>
      </c>
      <c r="H12" s="256"/>
      <c r="I12" s="253"/>
      <c r="J12" s="14" t="s">
        <v>26</v>
      </c>
      <c r="K12" s="24" t="s">
        <v>48</v>
      </c>
      <c r="L12" s="14" t="s">
        <v>26</v>
      </c>
      <c r="M12" s="24" t="s">
        <v>48</v>
      </c>
      <c r="N12" s="14" t="s">
        <v>26</v>
      </c>
      <c r="O12" s="24" t="s">
        <v>48</v>
      </c>
      <c r="P12" s="268"/>
      <c r="Q12" s="25">
        <f t="shared" si="0"/>
        <v>7</v>
      </c>
      <c r="R12" s="53">
        <f>COUNTIF(B12:P12,"X")+'2004'!Q12</f>
        <v>10</v>
      </c>
      <c r="S12" s="72">
        <f>COUNTIF(B12:P12,0)+'2004'!R12</f>
        <v>11</v>
      </c>
      <c r="T12" s="51">
        <f t="shared" si="1"/>
        <v>21</v>
      </c>
    </row>
    <row r="13" spans="1:20" ht="12.75" customHeight="1" x14ac:dyDescent="0.2">
      <c r="A13" s="31" t="s">
        <v>8</v>
      </c>
      <c r="B13" s="35" t="s">
        <v>48</v>
      </c>
      <c r="C13" s="24" t="s">
        <v>48</v>
      </c>
      <c r="D13" s="13" t="s">
        <v>26</v>
      </c>
      <c r="E13" s="24" t="s">
        <v>48</v>
      </c>
      <c r="F13" s="14" t="s">
        <v>26</v>
      </c>
      <c r="G13" s="24" t="s">
        <v>48</v>
      </c>
      <c r="H13" s="256"/>
      <c r="I13" s="253"/>
      <c r="J13" s="24" t="s">
        <v>48</v>
      </c>
      <c r="K13" s="24" t="s">
        <v>48</v>
      </c>
      <c r="L13" s="24" t="s">
        <v>48</v>
      </c>
      <c r="M13" s="24" t="s">
        <v>48</v>
      </c>
      <c r="N13" s="24" t="s">
        <v>48</v>
      </c>
      <c r="O13" s="14" t="s">
        <v>26</v>
      </c>
      <c r="P13" s="268"/>
      <c r="Q13" s="25">
        <f t="shared" si="0"/>
        <v>9</v>
      </c>
      <c r="R13" s="53">
        <f>COUNTIF(B13:P13,"X")+'2004'!Q13</f>
        <v>9</v>
      </c>
      <c r="S13" s="72">
        <f>COUNTIF(B13:P13,0)+'2004'!R13</f>
        <v>12</v>
      </c>
      <c r="T13" s="51">
        <f t="shared" si="1"/>
        <v>21</v>
      </c>
    </row>
    <row r="14" spans="1:20" ht="12.75" customHeight="1" x14ac:dyDescent="0.2">
      <c r="A14" s="31" t="s">
        <v>13</v>
      </c>
      <c r="B14" s="34" t="s">
        <v>26</v>
      </c>
      <c r="C14" s="13" t="s">
        <v>26</v>
      </c>
      <c r="D14" s="13" t="s">
        <v>26</v>
      </c>
      <c r="E14" s="14" t="s">
        <v>26</v>
      </c>
      <c r="F14" s="14" t="s">
        <v>26</v>
      </c>
      <c r="G14" s="24" t="s">
        <v>48</v>
      </c>
      <c r="H14" s="256"/>
      <c r="I14" s="253"/>
      <c r="J14" s="14" t="s">
        <v>26</v>
      </c>
      <c r="K14" s="24" t="s">
        <v>48</v>
      </c>
      <c r="L14" s="14" t="s">
        <v>26</v>
      </c>
      <c r="M14" s="24" t="s">
        <v>48</v>
      </c>
      <c r="N14" s="14" t="s">
        <v>26</v>
      </c>
      <c r="O14" s="14" t="s">
        <v>26</v>
      </c>
      <c r="P14" s="268"/>
      <c r="Q14" s="25">
        <f t="shared" si="0"/>
        <v>3</v>
      </c>
      <c r="R14" s="53">
        <f>COUNTIF(B14:P14,"X")+'2004'!Q14</f>
        <v>16</v>
      </c>
      <c r="S14" s="72">
        <f>COUNTIF(B14:P14,0)+'2004'!R14</f>
        <v>5</v>
      </c>
      <c r="T14" s="51">
        <f t="shared" si="1"/>
        <v>21</v>
      </c>
    </row>
    <row r="15" spans="1:20" ht="12.75" customHeight="1" x14ac:dyDescent="0.2">
      <c r="A15" s="31" t="s">
        <v>9</v>
      </c>
      <c r="B15" s="34" t="s">
        <v>26</v>
      </c>
      <c r="C15" s="13" t="s">
        <v>26</v>
      </c>
      <c r="D15" s="13" t="s">
        <v>26</v>
      </c>
      <c r="E15" s="14" t="s">
        <v>26</v>
      </c>
      <c r="F15" s="14" t="s">
        <v>26</v>
      </c>
      <c r="G15" s="24" t="s">
        <v>48</v>
      </c>
      <c r="H15" s="256"/>
      <c r="I15" s="253"/>
      <c r="J15" s="24" t="s">
        <v>48</v>
      </c>
      <c r="K15" s="14" t="s">
        <v>26</v>
      </c>
      <c r="L15" s="14" t="s">
        <v>26</v>
      </c>
      <c r="M15" s="14" t="s">
        <v>26</v>
      </c>
      <c r="N15" s="14" t="s">
        <v>26</v>
      </c>
      <c r="O15" s="14" t="s">
        <v>26</v>
      </c>
      <c r="P15" s="268"/>
      <c r="Q15" s="25">
        <f t="shared" si="0"/>
        <v>2</v>
      </c>
      <c r="R15" s="53">
        <f>COUNTIF(B15:P15,"X")+'2004'!Q15</f>
        <v>18</v>
      </c>
      <c r="S15" s="72">
        <f>COUNTIF(B15:P15,0)+'2004'!R15</f>
        <v>3</v>
      </c>
      <c r="T15" s="51">
        <f t="shared" si="1"/>
        <v>21</v>
      </c>
    </row>
    <row r="16" spans="1:20" ht="12.75" customHeight="1" x14ac:dyDescent="0.2">
      <c r="A16" s="31" t="s">
        <v>10</v>
      </c>
      <c r="B16" s="34" t="s">
        <v>26</v>
      </c>
      <c r="C16" s="24" t="s">
        <v>48</v>
      </c>
      <c r="D16" s="13" t="s">
        <v>26</v>
      </c>
      <c r="E16" s="14" t="s">
        <v>26</v>
      </c>
      <c r="F16" s="14" t="s">
        <v>26</v>
      </c>
      <c r="G16" s="24" t="s">
        <v>48</v>
      </c>
      <c r="H16" s="256"/>
      <c r="I16" s="253"/>
      <c r="J16" s="14" t="s">
        <v>26</v>
      </c>
      <c r="K16" s="14" t="s">
        <v>26</v>
      </c>
      <c r="L16" s="24" t="s">
        <v>48</v>
      </c>
      <c r="M16" s="24" t="s">
        <v>48</v>
      </c>
      <c r="N16" s="14" t="s">
        <v>26</v>
      </c>
      <c r="O16" s="14" t="s">
        <v>26</v>
      </c>
      <c r="P16" s="268"/>
      <c r="Q16" s="25">
        <f t="shared" si="0"/>
        <v>4</v>
      </c>
      <c r="R16" s="53">
        <f>COUNTIF(B16:P16,"X")+'2004'!Q16</f>
        <v>15</v>
      </c>
      <c r="S16" s="72">
        <f>COUNTIF(B16:P16,0)+'2004'!R16</f>
        <v>6</v>
      </c>
      <c r="T16" s="51">
        <f t="shared" si="1"/>
        <v>21</v>
      </c>
    </row>
    <row r="17" spans="1:20" ht="12.75" customHeight="1" thickBot="1" x14ac:dyDescent="0.25">
      <c r="A17" s="32" t="s">
        <v>12</v>
      </c>
      <c r="B17" s="36" t="s">
        <v>26</v>
      </c>
      <c r="C17" s="15" t="s">
        <v>26</v>
      </c>
      <c r="D17" s="15" t="s">
        <v>26</v>
      </c>
      <c r="E17" s="16" t="s">
        <v>26</v>
      </c>
      <c r="F17" s="16" t="s">
        <v>26</v>
      </c>
      <c r="G17" s="27" t="s">
        <v>48</v>
      </c>
      <c r="H17" s="257"/>
      <c r="I17" s="254"/>
      <c r="J17" s="16" t="s">
        <v>26</v>
      </c>
      <c r="K17" s="16" t="s">
        <v>26</v>
      </c>
      <c r="L17" s="27" t="s">
        <v>48</v>
      </c>
      <c r="M17" s="16" t="s">
        <v>26</v>
      </c>
      <c r="N17" s="16" t="s">
        <v>26</v>
      </c>
      <c r="O17" s="16" t="s">
        <v>26</v>
      </c>
      <c r="P17" s="269"/>
      <c r="Q17" s="26">
        <f t="shared" si="0"/>
        <v>2</v>
      </c>
      <c r="R17" s="54">
        <f>COUNTIF(B17:P17,"X")+'2004'!Q17</f>
        <v>17</v>
      </c>
      <c r="S17" s="73">
        <f>COUNTIF(B17:P17,0)+'2004'!R17</f>
        <v>4</v>
      </c>
      <c r="T17" s="52">
        <f t="shared" si="1"/>
        <v>21</v>
      </c>
    </row>
    <row r="18" spans="1:20" ht="12.75" hidden="1" customHeight="1" x14ac:dyDescent="0.2">
      <c r="P18" s="40" t="s">
        <v>67</v>
      </c>
      <c r="Q18" s="40">
        <f>SUM(Q4:Q17)</f>
        <v>49</v>
      </c>
    </row>
    <row r="19" spans="1:20" ht="12.75" hidden="1" customHeight="1" x14ac:dyDescent="0.2">
      <c r="P19" s="41" t="s">
        <v>72</v>
      </c>
      <c r="Q19" s="41">
        <v>12</v>
      </c>
    </row>
    <row r="20" spans="1:20" ht="12.75" hidden="1" customHeight="1" x14ac:dyDescent="0.2">
      <c r="P20" s="42" t="s">
        <v>73</v>
      </c>
      <c r="Q20" s="43">
        <f>SUM(100/(14*Q19)*Q18)</f>
        <v>29.166666666666668</v>
      </c>
    </row>
    <row r="21" spans="1:20" hidden="1" x14ac:dyDescent="0.2">
      <c r="P21" s="44" t="s">
        <v>74</v>
      </c>
      <c r="Q21" s="45">
        <f>100-Q20</f>
        <v>70.833333333333329</v>
      </c>
    </row>
    <row r="22" spans="1:20" hidden="1" x14ac:dyDescent="0.2">
      <c r="A22" s="109" t="s">
        <v>74</v>
      </c>
      <c r="B22" s="108">
        <f>COUNTIF(B4:B17,"X")</f>
        <v>10</v>
      </c>
      <c r="C22" s="108">
        <f>COUNTIF(C4:C17,"X")</f>
        <v>10</v>
      </c>
      <c r="D22" s="108">
        <f>COUNTIF(D4:D17,"X")</f>
        <v>13</v>
      </c>
      <c r="E22" s="111">
        <f>COUNTIF(E4:E17,"X")</f>
        <v>10</v>
      </c>
      <c r="F22" s="108">
        <f t="shared" ref="F22:O22" si="2">COUNTIF(F4:F17,"X")</f>
        <v>13</v>
      </c>
      <c r="G22" s="108">
        <f t="shared" si="2"/>
        <v>6</v>
      </c>
      <c r="H22" s="108"/>
      <c r="I22" s="108"/>
      <c r="J22" s="108">
        <f t="shared" si="2"/>
        <v>9</v>
      </c>
      <c r="K22" s="108">
        <f t="shared" si="2"/>
        <v>9</v>
      </c>
      <c r="L22" s="108">
        <f t="shared" si="2"/>
        <v>10</v>
      </c>
      <c r="M22" s="108">
        <f t="shared" si="2"/>
        <v>8</v>
      </c>
      <c r="N22" s="108">
        <f t="shared" si="2"/>
        <v>10</v>
      </c>
      <c r="O22" s="108">
        <f t="shared" si="2"/>
        <v>11</v>
      </c>
      <c r="P22" s="108"/>
    </row>
    <row r="23" spans="1:20" hidden="1" x14ac:dyDescent="0.2">
      <c r="A23" s="109" t="s">
        <v>73</v>
      </c>
      <c r="B23" s="108">
        <f>COUNTIF(B4:B17,0)</f>
        <v>4</v>
      </c>
      <c r="C23" s="108">
        <f>COUNTIF(C4:C17,0)</f>
        <v>4</v>
      </c>
      <c r="D23" s="108">
        <f>COUNTIF(D4:D17,0)</f>
        <v>1</v>
      </c>
      <c r="E23" s="108">
        <f>COUNTIF(E4:E17,0)</f>
        <v>4</v>
      </c>
      <c r="F23" s="108">
        <f t="shared" ref="F23:O23" si="3">COUNTIF(F4:F17,0)</f>
        <v>1</v>
      </c>
      <c r="G23" s="113">
        <f t="shared" si="3"/>
        <v>8</v>
      </c>
      <c r="H23" s="108"/>
      <c r="I23" s="108"/>
      <c r="J23" s="108">
        <f t="shared" si="3"/>
        <v>5</v>
      </c>
      <c r="K23" s="108">
        <f t="shared" si="3"/>
        <v>5</v>
      </c>
      <c r="L23" s="108">
        <f t="shared" si="3"/>
        <v>4</v>
      </c>
      <c r="M23" s="108">
        <f t="shared" si="3"/>
        <v>6</v>
      </c>
      <c r="N23" s="108">
        <f t="shared" si="3"/>
        <v>4</v>
      </c>
      <c r="O23" s="108">
        <f t="shared" si="3"/>
        <v>3</v>
      </c>
      <c r="P23" s="108"/>
    </row>
  </sheetData>
  <sheetProtection password="8099" sheet="1" objects="1" scenarios="1"/>
  <mergeCells count="4">
    <mergeCell ref="P4:P17"/>
    <mergeCell ref="H4:H17"/>
    <mergeCell ref="I4:I17"/>
    <mergeCell ref="A1:Q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94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2165D-E566-4F2A-9267-EECFCF529BF9}">
  <sheetPr codeName="Tabelle3"/>
  <dimension ref="A1:S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3" sqref="A18:IV23"/>
    </sheetView>
  </sheetViews>
  <sheetFormatPr baseColWidth="10" defaultRowHeight="12.75" x14ac:dyDescent="0.2"/>
  <cols>
    <col min="1" max="1" width="18.7109375" customWidth="1"/>
    <col min="2" max="7" width="8.140625" bestFit="1" customWidth="1"/>
    <col min="8" max="8" width="8.140625" customWidth="1"/>
    <col min="9" max="11" width="8.140625" bestFit="1" customWidth="1"/>
    <col min="12" max="12" width="8.140625" customWidth="1"/>
    <col min="13" max="15" width="8.140625" bestFit="1" customWidth="1"/>
    <col min="16" max="16" width="5.28515625" customWidth="1"/>
    <col min="17" max="18" width="14.7109375" hidden="1" customWidth="1"/>
    <col min="19" max="19" width="0" hidden="1" customWidth="1"/>
  </cols>
  <sheetData>
    <row r="1" spans="1:19" x14ac:dyDescent="0.2">
      <c r="A1" s="251" t="s">
        <v>55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9" ht="13.5" thickBot="1" x14ac:dyDescent="0.25"/>
    <row r="3" spans="1:19" ht="13.5" thickBot="1" x14ac:dyDescent="0.25">
      <c r="A3" s="29" t="s">
        <v>0</v>
      </c>
      <c r="B3" s="1" t="s">
        <v>56</v>
      </c>
      <c r="C3" s="2" t="s">
        <v>57</v>
      </c>
      <c r="D3" s="2" t="s">
        <v>58</v>
      </c>
      <c r="E3" s="2" t="s">
        <v>59</v>
      </c>
      <c r="F3" s="2" t="s">
        <v>60</v>
      </c>
      <c r="G3" s="2" t="s">
        <v>61</v>
      </c>
      <c r="H3" s="2" t="s">
        <v>62</v>
      </c>
      <c r="I3" s="2" t="s">
        <v>63</v>
      </c>
      <c r="J3" s="2" t="s">
        <v>64</v>
      </c>
      <c r="K3" s="2" t="s">
        <v>65</v>
      </c>
      <c r="L3" s="2" t="s">
        <v>70</v>
      </c>
      <c r="M3" s="2" t="s">
        <v>68</v>
      </c>
      <c r="N3" s="22" t="s">
        <v>75</v>
      </c>
      <c r="O3" s="38" t="s">
        <v>69</v>
      </c>
      <c r="P3" s="17" t="s">
        <v>45</v>
      </c>
      <c r="Q3" s="63" t="s">
        <v>110</v>
      </c>
      <c r="R3" s="70" t="s">
        <v>111</v>
      </c>
      <c r="S3" s="3" t="s">
        <v>113</v>
      </c>
    </row>
    <row r="4" spans="1:19" x14ac:dyDescent="0.2">
      <c r="A4" s="30" t="s">
        <v>1</v>
      </c>
      <c r="B4" s="33" t="s">
        <v>26</v>
      </c>
      <c r="C4" s="11" t="s">
        <v>26</v>
      </c>
      <c r="D4" s="11" t="s">
        <v>26</v>
      </c>
      <c r="E4" s="11" t="s">
        <v>26</v>
      </c>
      <c r="F4" s="11" t="s">
        <v>26</v>
      </c>
      <c r="G4" s="11" t="s">
        <v>26</v>
      </c>
      <c r="H4" s="11" t="s">
        <v>26</v>
      </c>
      <c r="I4" s="11" t="s">
        <v>26</v>
      </c>
      <c r="J4" s="39" t="s">
        <v>48</v>
      </c>
      <c r="K4" s="11" t="s">
        <v>26</v>
      </c>
      <c r="L4" s="270" t="s">
        <v>71</v>
      </c>
      <c r="M4" s="252" t="s">
        <v>66</v>
      </c>
      <c r="N4" s="11" t="s">
        <v>26</v>
      </c>
      <c r="O4" s="46" t="s">
        <v>26</v>
      </c>
      <c r="P4" s="25">
        <f t="shared" ref="P4:P17" si="0">COUNTIF(B4:O4,0)</f>
        <v>1</v>
      </c>
      <c r="Q4" s="60">
        <f>COUNTIF(B4:O4,"X")+'2005'!R4</f>
        <v>31</v>
      </c>
      <c r="R4" s="74">
        <f>COUNTIF(B4:O4,0)+'2005'!S4</f>
        <v>2</v>
      </c>
      <c r="S4" s="69">
        <f>SUM(Q4:R4)</f>
        <v>33</v>
      </c>
    </row>
    <row r="5" spans="1:19" x14ac:dyDescent="0.2">
      <c r="A5" s="31" t="s">
        <v>2</v>
      </c>
      <c r="B5" s="34" t="s">
        <v>26</v>
      </c>
      <c r="C5" s="13" t="s">
        <v>26</v>
      </c>
      <c r="D5" s="13" t="s">
        <v>26</v>
      </c>
      <c r="E5" s="24" t="s">
        <v>48</v>
      </c>
      <c r="F5" s="13" t="s">
        <v>26</v>
      </c>
      <c r="G5" s="13" t="s">
        <v>26</v>
      </c>
      <c r="H5" s="13" t="s">
        <v>26</v>
      </c>
      <c r="I5" s="13" t="s">
        <v>26</v>
      </c>
      <c r="J5" s="13" t="s">
        <v>26</v>
      </c>
      <c r="K5" s="24" t="s">
        <v>48</v>
      </c>
      <c r="L5" s="271"/>
      <c r="M5" s="253"/>
      <c r="N5" s="13" t="s">
        <v>26</v>
      </c>
      <c r="O5" s="47" t="s">
        <v>26</v>
      </c>
      <c r="P5" s="25">
        <f t="shared" si="0"/>
        <v>2</v>
      </c>
      <c r="Q5" s="61">
        <f>COUNTIF(B5:O5,"X")+'2005'!R5</f>
        <v>24</v>
      </c>
      <c r="R5" s="75">
        <f>COUNTIF(B5:O5,0)+'2005'!S5</f>
        <v>9</v>
      </c>
      <c r="S5" s="51">
        <f t="shared" ref="S5:S17" si="1">SUM(Q5:R5)</f>
        <v>33</v>
      </c>
    </row>
    <row r="6" spans="1:19" x14ac:dyDescent="0.2">
      <c r="A6" s="31" t="s">
        <v>3</v>
      </c>
      <c r="B6" s="34" t="s">
        <v>26</v>
      </c>
      <c r="C6" s="13" t="s">
        <v>26</v>
      </c>
      <c r="D6" s="13" t="s">
        <v>26</v>
      </c>
      <c r="E6" s="13" t="s">
        <v>26</v>
      </c>
      <c r="F6" s="24" t="s">
        <v>48</v>
      </c>
      <c r="G6" s="13" t="s">
        <v>26</v>
      </c>
      <c r="H6" s="24" t="s">
        <v>48</v>
      </c>
      <c r="I6" s="24" t="s">
        <v>48</v>
      </c>
      <c r="J6" s="13" t="s">
        <v>26</v>
      </c>
      <c r="K6" s="13" t="s">
        <v>26</v>
      </c>
      <c r="L6" s="271"/>
      <c r="M6" s="253"/>
      <c r="N6" s="13" t="s">
        <v>26</v>
      </c>
      <c r="O6" s="47" t="s">
        <v>26</v>
      </c>
      <c r="P6" s="25">
        <f t="shared" si="0"/>
        <v>3</v>
      </c>
      <c r="Q6" s="61">
        <f>COUNTIF(B6:O6,"X")+'2005'!R6</f>
        <v>19</v>
      </c>
      <c r="R6" s="75">
        <f>COUNTIF(B6:O6,0)+'2005'!S6</f>
        <v>14</v>
      </c>
      <c r="S6" s="51">
        <f t="shared" si="1"/>
        <v>33</v>
      </c>
    </row>
    <row r="7" spans="1:19" x14ac:dyDescent="0.2">
      <c r="A7" s="31" t="s">
        <v>4</v>
      </c>
      <c r="B7" s="34" t="s">
        <v>26</v>
      </c>
      <c r="C7" s="24" t="s">
        <v>48</v>
      </c>
      <c r="D7" s="13" t="s">
        <v>26</v>
      </c>
      <c r="E7" s="13" t="s">
        <v>26</v>
      </c>
      <c r="F7" s="13" t="s">
        <v>26</v>
      </c>
      <c r="G7" s="24" t="s">
        <v>48</v>
      </c>
      <c r="H7" s="13" t="s">
        <v>26</v>
      </c>
      <c r="I7" s="24" t="s">
        <v>48</v>
      </c>
      <c r="J7" s="13" t="s">
        <v>26</v>
      </c>
      <c r="K7" s="24" t="s">
        <v>48</v>
      </c>
      <c r="L7" s="271"/>
      <c r="M7" s="253"/>
      <c r="N7" s="13" t="s">
        <v>26</v>
      </c>
      <c r="O7" s="47" t="s">
        <v>26</v>
      </c>
      <c r="P7" s="25">
        <f t="shared" si="0"/>
        <v>4</v>
      </c>
      <c r="Q7" s="61">
        <f>COUNTIF(B7:O7,"X")+'2005'!R7</f>
        <v>27</v>
      </c>
      <c r="R7" s="75">
        <f>COUNTIF(B7:O7,0)+'2005'!S7</f>
        <v>6</v>
      </c>
      <c r="S7" s="51">
        <f t="shared" si="1"/>
        <v>33</v>
      </c>
    </row>
    <row r="8" spans="1:19" x14ac:dyDescent="0.2">
      <c r="A8" s="31" t="s">
        <v>5</v>
      </c>
      <c r="B8" s="34" t="s">
        <v>26</v>
      </c>
      <c r="C8" s="13" t="s">
        <v>26</v>
      </c>
      <c r="D8" s="13" t="s">
        <v>26</v>
      </c>
      <c r="E8" s="13" t="s">
        <v>26</v>
      </c>
      <c r="F8" s="13" t="s">
        <v>26</v>
      </c>
      <c r="G8" s="13" t="s">
        <v>26</v>
      </c>
      <c r="H8" s="24" t="s">
        <v>48</v>
      </c>
      <c r="I8" s="13" t="s">
        <v>26</v>
      </c>
      <c r="J8" s="24" t="s">
        <v>48</v>
      </c>
      <c r="K8" s="13" t="s">
        <v>26</v>
      </c>
      <c r="L8" s="271"/>
      <c r="M8" s="253"/>
      <c r="N8" s="13" t="s">
        <v>26</v>
      </c>
      <c r="O8" s="47" t="s">
        <v>26</v>
      </c>
      <c r="P8" s="25">
        <f t="shared" si="0"/>
        <v>2</v>
      </c>
      <c r="Q8" s="61">
        <f>COUNTIF(B8:O8,"X")+'2005'!R8</f>
        <v>27</v>
      </c>
      <c r="R8" s="75">
        <f>COUNTIF(B8:O8,0)+'2005'!S8</f>
        <v>6</v>
      </c>
      <c r="S8" s="51">
        <f t="shared" si="1"/>
        <v>33</v>
      </c>
    </row>
    <row r="9" spans="1:19" x14ac:dyDescent="0.2">
      <c r="A9" s="31" t="s">
        <v>11</v>
      </c>
      <c r="B9" s="34" t="s">
        <v>26</v>
      </c>
      <c r="C9" s="13" t="s">
        <v>26</v>
      </c>
      <c r="D9" s="13" t="s">
        <v>26</v>
      </c>
      <c r="E9" s="13" t="s">
        <v>26</v>
      </c>
      <c r="F9" s="13" t="s">
        <v>26</v>
      </c>
      <c r="G9" s="13" t="s">
        <v>26</v>
      </c>
      <c r="H9" s="24" t="s">
        <v>48</v>
      </c>
      <c r="I9" s="13" t="s">
        <v>26</v>
      </c>
      <c r="J9" s="13" t="s">
        <v>26</v>
      </c>
      <c r="K9" s="13" t="s">
        <v>26</v>
      </c>
      <c r="L9" s="271"/>
      <c r="M9" s="253"/>
      <c r="N9" s="13" t="s">
        <v>26</v>
      </c>
      <c r="O9" s="47" t="s">
        <v>26</v>
      </c>
      <c r="P9" s="25">
        <f t="shared" si="0"/>
        <v>1</v>
      </c>
      <c r="Q9" s="61">
        <f>COUNTIF(B9:O9,"X")+'2005'!R9</f>
        <v>32</v>
      </c>
      <c r="R9" s="75">
        <f>COUNTIF(B9:O9,0)+'2005'!S9</f>
        <v>1</v>
      </c>
      <c r="S9" s="51">
        <f t="shared" si="1"/>
        <v>33</v>
      </c>
    </row>
    <row r="10" spans="1:19" x14ac:dyDescent="0.2">
      <c r="A10" s="31" t="s">
        <v>47</v>
      </c>
      <c r="B10" s="34" t="s">
        <v>26</v>
      </c>
      <c r="C10" s="13" t="s">
        <v>26</v>
      </c>
      <c r="D10" s="13" t="s">
        <v>26</v>
      </c>
      <c r="E10" s="24" t="s">
        <v>48</v>
      </c>
      <c r="F10" s="24" t="s">
        <v>48</v>
      </c>
      <c r="G10" s="13" t="s">
        <v>26</v>
      </c>
      <c r="H10" s="13" t="s">
        <v>26</v>
      </c>
      <c r="I10" s="13" t="s">
        <v>26</v>
      </c>
      <c r="J10" s="24" t="s">
        <v>48</v>
      </c>
      <c r="K10" s="13" t="s">
        <v>26</v>
      </c>
      <c r="L10" s="271"/>
      <c r="M10" s="253"/>
      <c r="N10" s="24" t="s">
        <v>48</v>
      </c>
      <c r="O10" s="47" t="s">
        <v>26</v>
      </c>
      <c r="P10" s="25">
        <f t="shared" si="0"/>
        <v>4</v>
      </c>
      <c r="Q10" s="61">
        <f>COUNTIF(B10:O10,"X")+'2005'!R10</f>
        <v>22</v>
      </c>
      <c r="R10" s="75">
        <f>COUNTIF(B10:O10,0)+'2005'!S10</f>
        <v>11</v>
      </c>
      <c r="S10" s="51">
        <f t="shared" si="1"/>
        <v>33</v>
      </c>
    </row>
    <row r="11" spans="1:19" x14ac:dyDescent="0.2">
      <c r="A11" s="31" t="s">
        <v>6</v>
      </c>
      <c r="B11" s="34" t="s">
        <v>26</v>
      </c>
      <c r="C11" s="13" t="s">
        <v>26</v>
      </c>
      <c r="D11" s="13" t="s">
        <v>26</v>
      </c>
      <c r="E11" s="13" t="s">
        <v>26</v>
      </c>
      <c r="F11" s="13" t="s">
        <v>26</v>
      </c>
      <c r="G11" s="13" t="s">
        <v>26</v>
      </c>
      <c r="H11" s="13" t="s">
        <v>26</v>
      </c>
      <c r="I11" s="13" t="s">
        <v>26</v>
      </c>
      <c r="J11" s="13" t="s">
        <v>26</v>
      </c>
      <c r="K11" s="13" t="s">
        <v>26</v>
      </c>
      <c r="L11" s="271"/>
      <c r="M11" s="253"/>
      <c r="N11" s="14" t="s">
        <v>26</v>
      </c>
      <c r="O11" s="47" t="s">
        <v>26</v>
      </c>
      <c r="P11" s="25">
        <f t="shared" si="0"/>
        <v>0</v>
      </c>
      <c r="Q11" s="61">
        <f>COUNTIF(B11:O11,"X")+'2005'!R11</f>
        <v>33</v>
      </c>
      <c r="R11" s="75">
        <f>COUNTIF(B11:O11,0)+'2005'!S11</f>
        <v>0</v>
      </c>
      <c r="S11" s="51">
        <f t="shared" si="1"/>
        <v>33</v>
      </c>
    </row>
    <row r="12" spans="1:19" x14ac:dyDescent="0.2">
      <c r="A12" s="31" t="s">
        <v>7</v>
      </c>
      <c r="B12" s="34" t="s">
        <v>26</v>
      </c>
      <c r="C12" s="24" t="s">
        <v>48</v>
      </c>
      <c r="D12" s="13" t="s">
        <v>26</v>
      </c>
      <c r="E12" s="24" t="s">
        <v>48</v>
      </c>
      <c r="F12" s="13" t="s">
        <v>26</v>
      </c>
      <c r="G12" s="24" t="s">
        <v>48</v>
      </c>
      <c r="H12" s="24" t="s">
        <v>48</v>
      </c>
      <c r="I12" s="13" t="s">
        <v>26</v>
      </c>
      <c r="J12" s="24" t="s">
        <v>48</v>
      </c>
      <c r="K12" s="13" t="s">
        <v>26</v>
      </c>
      <c r="L12" s="271"/>
      <c r="M12" s="253"/>
      <c r="N12" s="24" t="s">
        <v>48</v>
      </c>
      <c r="O12" s="47" t="s">
        <v>26</v>
      </c>
      <c r="P12" s="25">
        <f t="shared" si="0"/>
        <v>6</v>
      </c>
      <c r="Q12" s="61">
        <f>COUNTIF(B12:O12,"X")+'2005'!R12</f>
        <v>16</v>
      </c>
      <c r="R12" s="75">
        <f>COUNTIF(B12:O12,0)+'2005'!S12</f>
        <v>17</v>
      </c>
      <c r="S12" s="51">
        <f t="shared" si="1"/>
        <v>33</v>
      </c>
    </row>
    <row r="13" spans="1:19" x14ac:dyDescent="0.2">
      <c r="A13" s="31" t="s">
        <v>8</v>
      </c>
      <c r="B13" s="34" t="s">
        <v>26</v>
      </c>
      <c r="C13" s="13" t="s">
        <v>26</v>
      </c>
      <c r="D13" s="13" t="s">
        <v>26</v>
      </c>
      <c r="E13" s="24" t="s">
        <v>48</v>
      </c>
      <c r="F13" s="24" t="s">
        <v>48</v>
      </c>
      <c r="G13" s="24" t="s">
        <v>48</v>
      </c>
      <c r="H13" s="24" t="s">
        <v>48</v>
      </c>
      <c r="I13" s="13" t="s">
        <v>26</v>
      </c>
      <c r="J13" s="24" t="s">
        <v>48</v>
      </c>
      <c r="K13" s="24" t="s">
        <v>48</v>
      </c>
      <c r="L13" s="271"/>
      <c r="M13" s="253"/>
      <c r="N13" s="24" t="s">
        <v>48</v>
      </c>
      <c r="O13" s="28" t="s">
        <v>48</v>
      </c>
      <c r="P13" s="25">
        <f t="shared" si="0"/>
        <v>8</v>
      </c>
      <c r="Q13" s="61">
        <f>COUNTIF(B13:O13,"X")+'2005'!R13</f>
        <v>13</v>
      </c>
      <c r="R13" s="75">
        <f>COUNTIF(B13:O13,0)+'2005'!S13</f>
        <v>20</v>
      </c>
      <c r="S13" s="51">
        <f t="shared" si="1"/>
        <v>33</v>
      </c>
    </row>
    <row r="14" spans="1:19" x14ac:dyDescent="0.2">
      <c r="A14" s="31" t="s">
        <v>13</v>
      </c>
      <c r="B14" s="34" t="s">
        <v>26</v>
      </c>
      <c r="C14" s="24" t="s">
        <v>48</v>
      </c>
      <c r="D14" s="13" t="s">
        <v>26</v>
      </c>
      <c r="E14" s="13" t="s">
        <v>26</v>
      </c>
      <c r="F14" s="13" t="s">
        <v>26</v>
      </c>
      <c r="G14" s="24" t="s">
        <v>48</v>
      </c>
      <c r="H14" s="13" t="s">
        <v>26</v>
      </c>
      <c r="I14" s="13" t="s">
        <v>26</v>
      </c>
      <c r="J14" s="13" t="s">
        <v>26</v>
      </c>
      <c r="K14" s="24" t="s">
        <v>48</v>
      </c>
      <c r="L14" s="271"/>
      <c r="M14" s="253"/>
      <c r="N14" s="24" t="s">
        <v>48</v>
      </c>
      <c r="O14" s="47" t="s">
        <v>26</v>
      </c>
      <c r="P14" s="25">
        <f t="shared" si="0"/>
        <v>4</v>
      </c>
      <c r="Q14" s="61">
        <f>COUNTIF(B14:O14,"X")+'2005'!R14</f>
        <v>24</v>
      </c>
      <c r="R14" s="75">
        <f>COUNTIF(B14:O14,0)+'2005'!S14</f>
        <v>9</v>
      </c>
      <c r="S14" s="51">
        <f t="shared" si="1"/>
        <v>33</v>
      </c>
    </row>
    <row r="15" spans="1:19" x14ac:dyDescent="0.2">
      <c r="A15" s="31" t="s">
        <v>9</v>
      </c>
      <c r="B15" s="34" t="s">
        <v>26</v>
      </c>
      <c r="C15" s="13" t="s">
        <v>26</v>
      </c>
      <c r="D15" s="24" t="s">
        <v>48</v>
      </c>
      <c r="E15" s="13" t="s">
        <v>26</v>
      </c>
      <c r="F15" s="13" t="s">
        <v>26</v>
      </c>
      <c r="G15" s="13" t="s">
        <v>26</v>
      </c>
      <c r="H15" s="13" t="s">
        <v>26</v>
      </c>
      <c r="I15" s="13" t="s">
        <v>26</v>
      </c>
      <c r="J15" s="13" t="s">
        <v>26</v>
      </c>
      <c r="K15" s="13" t="s">
        <v>26</v>
      </c>
      <c r="L15" s="271"/>
      <c r="M15" s="253"/>
      <c r="N15" s="14" t="s">
        <v>26</v>
      </c>
      <c r="O15" s="47" t="s">
        <v>26</v>
      </c>
      <c r="P15" s="25">
        <f t="shared" si="0"/>
        <v>1</v>
      </c>
      <c r="Q15" s="61">
        <f>COUNTIF(B15:O15,"X")+'2005'!R15</f>
        <v>29</v>
      </c>
      <c r="R15" s="75">
        <f>COUNTIF(B15:O15,0)+'2005'!S15</f>
        <v>4</v>
      </c>
      <c r="S15" s="51">
        <f t="shared" si="1"/>
        <v>33</v>
      </c>
    </row>
    <row r="16" spans="1:19" x14ac:dyDescent="0.2">
      <c r="A16" s="31" t="s">
        <v>10</v>
      </c>
      <c r="B16" s="34" t="s">
        <v>26</v>
      </c>
      <c r="C16" s="24" t="s">
        <v>48</v>
      </c>
      <c r="D16" s="24" t="s">
        <v>48</v>
      </c>
      <c r="E16" s="24" t="s">
        <v>48</v>
      </c>
      <c r="F16" s="13" t="s">
        <v>26</v>
      </c>
      <c r="G16" s="24" t="s">
        <v>48</v>
      </c>
      <c r="H16" s="13" t="s">
        <v>26</v>
      </c>
      <c r="I16" s="13" t="s">
        <v>26</v>
      </c>
      <c r="J16" s="24" t="s">
        <v>48</v>
      </c>
      <c r="K16" s="24" t="s">
        <v>48</v>
      </c>
      <c r="L16" s="271"/>
      <c r="M16" s="253"/>
      <c r="N16" s="24" t="s">
        <v>48</v>
      </c>
      <c r="O16" s="47" t="s">
        <v>26</v>
      </c>
      <c r="P16" s="25">
        <f t="shared" si="0"/>
        <v>7</v>
      </c>
      <c r="Q16" s="61">
        <f>COUNTIF(B16:O16,"X")+'2005'!R16</f>
        <v>20</v>
      </c>
      <c r="R16" s="75">
        <f>COUNTIF(B16:O16,0)+'2005'!S16</f>
        <v>13</v>
      </c>
      <c r="S16" s="51">
        <f t="shared" si="1"/>
        <v>33</v>
      </c>
    </row>
    <row r="17" spans="1:19" ht="13.5" thickBot="1" x14ac:dyDescent="0.25">
      <c r="A17" s="32" t="s">
        <v>12</v>
      </c>
      <c r="B17" s="36" t="s">
        <v>26</v>
      </c>
      <c r="C17" s="15" t="s">
        <v>26</v>
      </c>
      <c r="D17" s="15" t="s">
        <v>26</v>
      </c>
      <c r="E17" s="27" t="s">
        <v>48</v>
      </c>
      <c r="F17" s="15" t="s">
        <v>26</v>
      </c>
      <c r="G17" s="15" t="s">
        <v>26</v>
      </c>
      <c r="H17" s="15" t="s">
        <v>26</v>
      </c>
      <c r="I17" s="27" t="s">
        <v>48</v>
      </c>
      <c r="J17" s="15" t="s">
        <v>26</v>
      </c>
      <c r="K17" s="15" t="s">
        <v>26</v>
      </c>
      <c r="L17" s="272"/>
      <c r="M17" s="254"/>
      <c r="N17" s="16" t="s">
        <v>26</v>
      </c>
      <c r="O17" s="48" t="s">
        <v>26</v>
      </c>
      <c r="P17" s="26">
        <f t="shared" si="0"/>
        <v>2</v>
      </c>
      <c r="Q17" s="62">
        <f>COUNTIF(B17:O17,"X")+'2005'!R17</f>
        <v>27</v>
      </c>
      <c r="R17" s="76">
        <f>COUNTIF(B17:O17,0)+'2005'!S17</f>
        <v>6</v>
      </c>
      <c r="S17" s="52">
        <f t="shared" si="1"/>
        <v>33</v>
      </c>
    </row>
    <row r="18" spans="1:19" hidden="1" x14ac:dyDescent="0.2">
      <c r="O18" s="40" t="s">
        <v>67</v>
      </c>
      <c r="P18" s="40">
        <f>SUM(P4:P17)</f>
        <v>45</v>
      </c>
    </row>
    <row r="19" spans="1:19" hidden="1" x14ac:dyDescent="0.2">
      <c r="O19" s="41" t="s">
        <v>72</v>
      </c>
      <c r="P19" s="41">
        <v>12</v>
      </c>
    </row>
    <row r="20" spans="1:19" hidden="1" x14ac:dyDescent="0.2">
      <c r="O20" s="42" t="s">
        <v>73</v>
      </c>
      <c r="P20" s="43">
        <f>SUM(100/(14*P19)*P18)</f>
        <v>26.785714285714285</v>
      </c>
    </row>
    <row r="21" spans="1:19" hidden="1" x14ac:dyDescent="0.2">
      <c r="O21" s="44" t="s">
        <v>74</v>
      </c>
      <c r="P21" s="45">
        <f>100-P20</f>
        <v>73.214285714285722</v>
      </c>
    </row>
    <row r="22" spans="1:19" hidden="1" x14ac:dyDescent="0.2">
      <c r="A22" s="109" t="s">
        <v>74</v>
      </c>
      <c r="B22" s="112">
        <f>COUNTIF(B4:B17,"X")</f>
        <v>14</v>
      </c>
      <c r="C22" s="108">
        <f>COUNTIF(C4:C17,"X")</f>
        <v>10</v>
      </c>
      <c r="D22" s="108">
        <f>COUNTIF(D4:D17,"X")</f>
        <v>12</v>
      </c>
      <c r="E22" s="111">
        <f>COUNTIF(E4:E17,"X")</f>
        <v>8</v>
      </c>
      <c r="F22" s="108">
        <f t="shared" ref="F22:O22" si="2">COUNTIF(F4:F17,"X")</f>
        <v>11</v>
      </c>
      <c r="G22" s="108">
        <f t="shared" si="2"/>
        <v>9</v>
      </c>
      <c r="H22" s="108">
        <f t="shared" si="2"/>
        <v>9</v>
      </c>
      <c r="I22" s="108">
        <f t="shared" si="2"/>
        <v>11</v>
      </c>
      <c r="J22" s="108">
        <f t="shared" si="2"/>
        <v>8</v>
      </c>
      <c r="K22" s="108">
        <f t="shared" si="2"/>
        <v>9</v>
      </c>
      <c r="L22" s="108"/>
      <c r="M22" s="108"/>
      <c r="N22" s="108">
        <f t="shared" si="2"/>
        <v>9</v>
      </c>
      <c r="O22" s="108">
        <f t="shared" si="2"/>
        <v>13</v>
      </c>
      <c r="P22" s="108"/>
    </row>
    <row r="23" spans="1:19" hidden="1" x14ac:dyDescent="0.2">
      <c r="A23" s="109" t="s">
        <v>73</v>
      </c>
      <c r="B23" s="108">
        <f>COUNTIF(B4:B17,0)</f>
        <v>0</v>
      </c>
      <c r="C23" s="108">
        <f>COUNTIF(C4:C17,0)</f>
        <v>4</v>
      </c>
      <c r="D23" s="108">
        <f>COUNTIF(D4:D17,0)</f>
        <v>2</v>
      </c>
      <c r="E23" s="108">
        <f>COUNTIF(E4:E17,0)</f>
        <v>6</v>
      </c>
      <c r="F23" s="108">
        <f t="shared" ref="F23:O23" si="3">COUNTIF(F4:F17,0)</f>
        <v>3</v>
      </c>
      <c r="G23" s="108">
        <f t="shared" si="3"/>
        <v>5</v>
      </c>
      <c r="H23" s="108">
        <f t="shared" si="3"/>
        <v>5</v>
      </c>
      <c r="I23" s="108">
        <f t="shared" si="3"/>
        <v>3</v>
      </c>
      <c r="J23" s="108">
        <f t="shared" si="3"/>
        <v>6</v>
      </c>
      <c r="K23" s="108">
        <f t="shared" si="3"/>
        <v>5</v>
      </c>
      <c r="L23" s="108"/>
      <c r="M23" s="108"/>
      <c r="N23" s="108">
        <f t="shared" si="3"/>
        <v>5</v>
      </c>
      <c r="O23" s="108">
        <f t="shared" si="3"/>
        <v>1</v>
      </c>
      <c r="P23" s="108"/>
    </row>
  </sheetData>
  <sheetProtection password="8099" sheet="1" objects="1" scenarios="1"/>
  <mergeCells count="3">
    <mergeCell ref="M4:M17"/>
    <mergeCell ref="L4:L17"/>
    <mergeCell ref="A1:P1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horizontalDpi="720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0CE23-2C78-43D8-B3DE-A11E154FB9B1}">
  <sheetPr codeName="Tabelle4"/>
  <dimension ref="A1:S2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3" sqref="A18:IV23"/>
    </sheetView>
  </sheetViews>
  <sheetFormatPr baseColWidth="10" defaultRowHeight="12.75" x14ac:dyDescent="0.2"/>
  <cols>
    <col min="1" max="1" width="18.7109375" customWidth="1"/>
    <col min="2" max="7" width="8.140625" bestFit="1" customWidth="1"/>
    <col min="8" max="8" width="8.140625" customWidth="1"/>
    <col min="9" max="10" width="8.140625" bestFit="1" customWidth="1"/>
    <col min="11" max="11" width="8.140625" customWidth="1"/>
    <col min="12" max="15" width="8.140625" bestFit="1" customWidth="1"/>
    <col min="16" max="16" width="5.28515625" customWidth="1"/>
    <col min="17" max="18" width="14.7109375" hidden="1" customWidth="1"/>
    <col min="19" max="19" width="11.42578125" hidden="1" customWidth="1"/>
  </cols>
  <sheetData>
    <row r="1" spans="1:19" x14ac:dyDescent="0.2">
      <c r="A1" s="251" t="s">
        <v>91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9" ht="13.5" thickBot="1" x14ac:dyDescent="0.25"/>
    <row r="3" spans="1:19" ht="13.5" thickBot="1" x14ac:dyDescent="0.25">
      <c r="A3" s="29" t="s">
        <v>0</v>
      </c>
      <c r="B3" s="1" t="s">
        <v>76</v>
      </c>
      <c r="C3" s="2" t="s">
        <v>77</v>
      </c>
      <c r="D3" s="2" t="s">
        <v>78</v>
      </c>
      <c r="E3" s="2" t="s">
        <v>79</v>
      </c>
      <c r="F3" s="2" t="s">
        <v>80</v>
      </c>
      <c r="G3" s="2" t="s">
        <v>81</v>
      </c>
      <c r="H3" s="2" t="s">
        <v>82</v>
      </c>
      <c r="I3" s="2" t="s">
        <v>83</v>
      </c>
      <c r="J3" s="2" t="s">
        <v>84</v>
      </c>
      <c r="K3" s="2" t="s">
        <v>92</v>
      </c>
      <c r="L3" s="2" t="s">
        <v>85</v>
      </c>
      <c r="M3" s="2" t="s">
        <v>86</v>
      </c>
      <c r="N3" s="22" t="s">
        <v>87</v>
      </c>
      <c r="O3" s="38" t="s">
        <v>88</v>
      </c>
      <c r="P3" s="17" t="s">
        <v>45</v>
      </c>
      <c r="Q3" s="63" t="s">
        <v>110</v>
      </c>
      <c r="R3" s="70" t="s">
        <v>111</v>
      </c>
      <c r="S3" s="3" t="s">
        <v>113</v>
      </c>
    </row>
    <row r="4" spans="1:19" x14ac:dyDescent="0.2">
      <c r="A4" s="30" t="s">
        <v>1</v>
      </c>
      <c r="B4" s="33" t="s">
        <v>26</v>
      </c>
      <c r="C4" s="11" t="s">
        <v>26</v>
      </c>
      <c r="D4" s="11" t="s">
        <v>26</v>
      </c>
      <c r="E4" s="12" t="s">
        <v>26</v>
      </c>
      <c r="F4" s="11" t="s">
        <v>26</v>
      </c>
      <c r="G4" s="11" t="s">
        <v>26</v>
      </c>
      <c r="H4" s="11" t="s">
        <v>26</v>
      </c>
      <c r="I4" s="11" t="s">
        <v>26</v>
      </c>
      <c r="J4" s="11" t="s">
        <v>26</v>
      </c>
      <c r="K4" s="270" t="s">
        <v>93</v>
      </c>
      <c r="L4" s="252" t="s">
        <v>90</v>
      </c>
      <c r="M4" s="12" t="s">
        <v>26</v>
      </c>
      <c r="N4" s="11" t="s">
        <v>26</v>
      </c>
      <c r="O4" s="267" t="s">
        <v>89</v>
      </c>
      <c r="P4" s="25">
        <f t="shared" ref="P4:P17" si="0">COUNTIF(B4:O4,0)</f>
        <v>0</v>
      </c>
      <c r="Q4" s="64">
        <f>COUNTIF(B4:O4,"X")+'2006'!Q4</f>
        <v>42</v>
      </c>
      <c r="R4" s="74">
        <f>COUNTIF(B4:O4,0)+'2006'!R4</f>
        <v>2</v>
      </c>
      <c r="S4" s="69">
        <f>SUM(Q4:R4)</f>
        <v>44</v>
      </c>
    </row>
    <row r="5" spans="1:19" x14ac:dyDescent="0.2">
      <c r="A5" s="31" t="s">
        <v>2</v>
      </c>
      <c r="B5" s="34" t="s">
        <v>26</v>
      </c>
      <c r="C5" s="13" t="s">
        <v>26</v>
      </c>
      <c r="D5" s="13" t="s">
        <v>26</v>
      </c>
      <c r="E5" s="14" t="s">
        <v>26</v>
      </c>
      <c r="F5" s="13" t="s">
        <v>26</v>
      </c>
      <c r="G5" s="13" t="s">
        <v>26</v>
      </c>
      <c r="H5" s="13" t="s">
        <v>26</v>
      </c>
      <c r="I5" s="24" t="s">
        <v>48</v>
      </c>
      <c r="J5" s="13" t="s">
        <v>26</v>
      </c>
      <c r="K5" s="271"/>
      <c r="L5" s="253"/>
      <c r="M5" s="14" t="s">
        <v>26</v>
      </c>
      <c r="N5" s="13" t="s">
        <v>26</v>
      </c>
      <c r="O5" s="268"/>
      <c r="P5" s="25">
        <f t="shared" si="0"/>
        <v>1</v>
      </c>
      <c r="Q5" s="61">
        <f>COUNTIF(B5:O5,"X")+'2006'!Q5</f>
        <v>34</v>
      </c>
      <c r="R5" s="75">
        <f>COUNTIF(B5:O5,0)+'2006'!R5</f>
        <v>10</v>
      </c>
      <c r="S5" s="51">
        <f t="shared" ref="S5:S17" si="1">SUM(Q5:R5)</f>
        <v>44</v>
      </c>
    </row>
    <row r="6" spans="1:19" x14ac:dyDescent="0.2">
      <c r="A6" s="31" t="s">
        <v>3</v>
      </c>
      <c r="B6" s="34" t="s">
        <v>26</v>
      </c>
      <c r="C6" s="13" t="s">
        <v>26</v>
      </c>
      <c r="D6" s="13" t="s">
        <v>26</v>
      </c>
      <c r="E6" s="14" t="s">
        <v>26</v>
      </c>
      <c r="F6" s="24" t="s">
        <v>48</v>
      </c>
      <c r="G6" s="24" t="s">
        <v>48</v>
      </c>
      <c r="H6" s="24" t="s">
        <v>48</v>
      </c>
      <c r="I6" s="24" t="s">
        <v>48</v>
      </c>
      <c r="J6" s="13" t="s">
        <v>26</v>
      </c>
      <c r="K6" s="271"/>
      <c r="L6" s="253"/>
      <c r="M6" s="14" t="s">
        <v>26</v>
      </c>
      <c r="N6" s="24" t="s">
        <v>48</v>
      </c>
      <c r="O6" s="268"/>
      <c r="P6" s="25">
        <f t="shared" si="0"/>
        <v>5</v>
      </c>
      <c r="Q6" s="61">
        <f>COUNTIF(B6:O6,"X")+'2006'!Q6</f>
        <v>25</v>
      </c>
      <c r="R6" s="75">
        <f>COUNTIF(B6:O6,0)+'2006'!R6</f>
        <v>19</v>
      </c>
      <c r="S6" s="51">
        <f t="shared" si="1"/>
        <v>44</v>
      </c>
    </row>
    <row r="7" spans="1:19" x14ac:dyDescent="0.2">
      <c r="A7" s="31" t="s">
        <v>4</v>
      </c>
      <c r="B7" s="34" t="s">
        <v>26</v>
      </c>
      <c r="C7" s="24" t="s">
        <v>48</v>
      </c>
      <c r="D7" s="24" t="s">
        <v>48</v>
      </c>
      <c r="E7" s="14" t="s">
        <v>26</v>
      </c>
      <c r="F7" s="13" t="s">
        <v>26</v>
      </c>
      <c r="G7" s="24" t="s">
        <v>48</v>
      </c>
      <c r="H7" s="13" t="s">
        <v>26</v>
      </c>
      <c r="I7" s="13" t="s">
        <v>26</v>
      </c>
      <c r="J7" s="13" t="s">
        <v>26</v>
      </c>
      <c r="K7" s="271"/>
      <c r="L7" s="253"/>
      <c r="M7" s="14" t="s">
        <v>26</v>
      </c>
      <c r="N7" s="13" t="s">
        <v>26</v>
      </c>
      <c r="O7" s="268"/>
      <c r="P7" s="25">
        <f t="shared" si="0"/>
        <v>3</v>
      </c>
      <c r="Q7" s="61">
        <f>COUNTIF(B7:O7,"X")+'2006'!Q7</f>
        <v>35</v>
      </c>
      <c r="R7" s="75">
        <f>COUNTIF(B7:O7,0)+'2006'!R7</f>
        <v>9</v>
      </c>
      <c r="S7" s="51">
        <f t="shared" si="1"/>
        <v>44</v>
      </c>
    </row>
    <row r="8" spans="1:19" x14ac:dyDescent="0.2">
      <c r="A8" s="31" t="s">
        <v>5</v>
      </c>
      <c r="B8" s="34" t="s">
        <v>26</v>
      </c>
      <c r="C8" s="13" t="s">
        <v>26</v>
      </c>
      <c r="D8" s="13" t="s">
        <v>26</v>
      </c>
      <c r="E8" s="24" t="s">
        <v>48</v>
      </c>
      <c r="F8" s="24" t="s">
        <v>48</v>
      </c>
      <c r="G8" s="13" t="s">
        <v>26</v>
      </c>
      <c r="H8" s="13" t="s">
        <v>26</v>
      </c>
      <c r="I8" s="13" t="s">
        <v>26</v>
      </c>
      <c r="J8" s="24" t="s">
        <v>48</v>
      </c>
      <c r="K8" s="271"/>
      <c r="L8" s="253"/>
      <c r="M8" s="14" t="s">
        <v>26</v>
      </c>
      <c r="N8" s="13" t="s">
        <v>26</v>
      </c>
      <c r="O8" s="268"/>
      <c r="P8" s="25">
        <f t="shared" si="0"/>
        <v>3</v>
      </c>
      <c r="Q8" s="61">
        <f>COUNTIF(B8:O8,"X")+'2006'!Q8</f>
        <v>35</v>
      </c>
      <c r="R8" s="75">
        <f>COUNTIF(B8:O8,0)+'2006'!R8</f>
        <v>9</v>
      </c>
      <c r="S8" s="51">
        <f t="shared" si="1"/>
        <v>44</v>
      </c>
    </row>
    <row r="9" spans="1:19" x14ac:dyDescent="0.2">
      <c r="A9" s="31" t="s">
        <v>11</v>
      </c>
      <c r="B9" s="34" t="s">
        <v>26</v>
      </c>
      <c r="C9" s="13" t="s">
        <v>26</v>
      </c>
      <c r="D9" s="13" t="s">
        <v>26</v>
      </c>
      <c r="E9" s="13" t="s">
        <v>26</v>
      </c>
      <c r="F9" s="13" t="s">
        <v>26</v>
      </c>
      <c r="G9" s="13" t="s">
        <v>26</v>
      </c>
      <c r="H9" s="13" t="s">
        <v>26</v>
      </c>
      <c r="I9" s="13" t="s">
        <v>26</v>
      </c>
      <c r="J9" s="13" t="s">
        <v>26</v>
      </c>
      <c r="K9" s="271"/>
      <c r="L9" s="253"/>
      <c r="M9" s="14" t="s">
        <v>26</v>
      </c>
      <c r="N9" s="13" t="s">
        <v>26</v>
      </c>
      <c r="O9" s="268"/>
      <c r="P9" s="25">
        <f t="shared" si="0"/>
        <v>0</v>
      </c>
      <c r="Q9" s="61">
        <f>COUNTIF(B9:O9,"X")+'2006'!Q9</f>
        <v>43</v>
      </c>
      <c r="R9" s="75">
        <f>COUNTIF(B9:O9,0)+'2006'!R9</f>
        <v>1</v>
      </c>
      <c r="S9" s="51">
        <f t="shared" si="1"/>
        <v>44</v>
      </c>
    </row>
    <row r="10" spans="1:19" x14ac:dyDescent="0.2">
      <c r="A10" s="31" t="s">
        <v>47</v>
      </c>
      <c r="B10" s="34" t="s">
        <v>26</v>
      </c>
      <c r="C10" s="13" t="s">
        <v>26</v>
      </c>
      <c r="D10" s="13" t="s">
        <v>26</v>
      </c>
      <c r="E10" s="14" t="s">
        <v>26</v>
      </c>
      <c r="F10" s="24" t="s">
        <v>48</v>
      </c>
      <c r="G10" s="13" t="s">
        <v>26</v>
      </c>
      <c r="H10" s="13" t="s">
        <v>26</v>
      </c>
      <c r="I10" s="13" t="s">
        <v>26</v>
      </c>
      <c r="J10" s="13" t="s">
        <v>26</v>
      </c>
      <c r="K10" s="271"/>
      <c r="L10" s="253"/>
      <c r="M10" s="14" t="s">
        <v>26</v>
      </c>
      <c r="N10" s="24" t="s">
        <v>48</v>
      </c>
      <c r="O10" s="268"/>
      <c r="P10" s="25">
        <f t="shared" si="0"/>
        <v>2</v>
      </c>
      <c r="Q10" s="61">
        <f>COUNTIF(B10:O10,"X")+'2006'!Q10</f>
        <v>31</v>
      </c>
      <c r="R10" s="75">
        <f>COUNTIF(B10:O10,0)+'2006'!R10</f>
        <v>13</v>
      </c>
      <c r="S10" s="51">
        <f t="shared" si="1"/>
        <v>44</v>
      </c>
    </row>
    <row r="11" spans="1:19" x14ac:dyDescent="0.2">
      <c r="A11" s="31" t="s">
        <v>6</v>
      </c>
      <c r="B11" s="34" t="s">
        <v>26</v>
      </c>
      <c r="C11" s="13" t="s">
        <v>26</v>
      </c>
      <c r="D11" s="13" t="s">
        <v>26</v>
      </c>
      <c r="E11" s="14" t="s">
        <v>26</v>
      </c>
      <c r="F11" s="13" t="s">
        <v>26</v>
      </c>
      <c r="G11" s="13" t="s">
        <v>26</v>
      </c>
      <c r="H11" s="13" t="s">
        <v>26</v>
      </c>
      <c r="I11" s="13" t="s">
        <v>26</v>
      </c>
      <c r="J11" s="13" t="s">
        <v>26</v>
      </c>
      <c r="K11" s="271"/>
      <c r="L11" s="253"/>
      <c r="M11" s="14" t="s">
        <v>26</v>
      </c>
      <c r="N11" s="13" t="s">
        <v>26</v>
      </c>
      <c r="O11" s="268"/>
      <c r="P11" s="25">
        <f t="shared" si="0"/>
        <v>0</v>
      </c>
      <c r="Q11" s="61">
        <f>COUNTIF(B11:O11,"X")+'2006'!Q11</f>
        <v>44</v>
      </c>
      <c r="R11" s="75">
        <f>COUNTIF(B11:O11,0)+'2006'!R11</f>
        <v>0</v>
      </c>
      <c r="S11" s="51">
        <f t="shared" si="1"/>
        <v>44</v>
      </c>
    </row>
    <row r="12" spans="1:19" x14ac:dyDescent="0.2">
      <c r="A12" s="31" t="s">
        <v>7</v>
      </c>
      <c r="B12" s="34" t="s">
        <v>26</v>
      </c>
      <c r="C12" s="13" t="s">
        <v>26</v>
      </c>
      <c r="D12" s="13" t="s">
        <v>26</v>
      </c>
      <c r="E12" s="14" t="s">
        <v>26</v>
      </c>
      <c r="F12" s="24" t="s">
        <v>48</v>
      </c>
      <c r="G12" s="24" t="s">
        <v>48</v>
      </c>
      <c r="H12" s="13" t="s">
        <v>26</v>
      </c>
      <c r="I12" s="13" t="s">
        <v>26</v>
      </c>
      <c r="J12" s="13" t="s">
        <v>26</v>
      </c>
      <c r="K12" s="271"/>
      <c r="L12" s="253"/>
      <c r="M12" s="24" t="s">
        <v>48</v>
      </c>
      <c r="N12" s="13" t="s">
        <v>26</v>
      </c>
      <c r="O12" s="268"/>
      <c r="P12" s="25">
        <f t="shared" si="0"/>
        <v>3</v>
      </c>
      <c r="Q12" s="61">
        <f>COUNTIF(B12:O12,"X")+'2006'!Q12</f>
        <v>24</v>
      </c>
      <c r="R12" s="75">
        <f>COUNTIF(B12:O12,0)+'2006'!R12</f>
        <v>20</v>
      </c>
      <c r="S12" s="51">
        <f t="shared" si="1"/>
        <v>44</v>
      </c>
    </row>
    <row r="13" spans="1:19" x14ac:dyDescent="0.2">
      <c r="A13" s="31" t="s">
        <v>8</v>
      </c>
      <c r="B13" s="35" t="s">
        <v>48</v>
      </c>
      <c r="C13" s="24" t="s">
        <v>48</v>
      </c>
      <c r="D13" s="13" t="s">
        <v>26</v>
      </c>
      <c r="E13" s="14" t="s">
        <v>26</v>
      </c>
      <c r="F13" s="24" t="s">
        <v>48</v>
      </c>
      <c r="G13" s="24" t="s">
        <v>48</v>
      </c>
      <c r="H13" s="13" t="s">
        <v>26</v>
      </c>
      <c r="I13" s="24" t="s">
        <v>48</v>
      </c>
      <c r="J13" s="24" t="s">
        <v>48</v>
      </c>
      <c r="K13" s="271"/>
      <c r="L13" s="253"/>
      <c r="M13" s="24" t="s">
        <v>48</v>
      </c>
      <c r="N13" s="24" t="s">
        <v>48</v>
      </c>
      <c r="O13" s="268"/>
      <c r="P13" s="25">
        <f t="shared" si="0"/>
        <v>8</v>
      </c>
      <c r="Q13" s="61">
        <f>COUNTIF(B13:O13,"X")+'2006'!Q13</f>
        <v>16</v>
      </c>
      <c r="R13" s="75">
        <f>COUNTIF(B13:O13,0)+'2006'!R13</f>
        <v>28</v>
      </c>
      <c r="S13" s="51">
        <f t="shared" si="1"/>
        <v>44</v>
      </c>
    </row>
    <row r="14" spans="1:19" x14ac:dyDescent="0.2">
      <c r="A14" s="31" t="s">
        <v>13</v>
      </c>
      <c r="B14" s="34" t="s">
        <v>26</v>
      </c>
      <c r="C14" s="24" t="s">
        <v>48</v>
      </c>
      <c r="D14" s="24" t="s">
        <v>48</v>
      </c>
      <c r="E14" s="14" t="s">
        <v>26</v>
      </c>
      <c r="F14" s="13" t="s">
        <v>26</v>
      </c>
      <c r="G14" s="24" t="s">
        <v>48</v>
      </c>
      <c r="H14" s="13" t="s">
        <v>26</v>
      </c>
      <c r="I14" s="13" t="s">
        <v>26</v>
      </c>
      <c r="J14" s="24" t="s">
        <v>48</v>
      </c>
      <c r="K14" s="271"/>
      <c r="L14" s="253"/>
      <c r="M14" s="14" t="s">
        <v>26</v>
      </c>
      <c r="N14" s="13" t="s">
        <v>26</v>
      </c>
      <c r="O14" s="268"/>
      <c r="P14" s="25">
        <f t="shared" si="0"/>
        <v>4</v>
      </c>
      <c r="Q14" s="61">
        <f>COUNTIF(B14:O14,"X")+'2006'!Q14</f>
        <v>31</v>
      </c>
      <c r="R14" s="75">
        <f>COUNTIF(B14:O14,0)+'2006'!R14</f>
        <v>13</v>
      </c>
      <c r="S14" s="51">
        <f t="shared" si="1"/>
        <v>44</v>
      </c>
    </row>
    <row r="15" spans="1:19" x14ac:dyDescent="0.2">
      <c r="A15" s="31" t="s">
        <v>9</v>
      </c>
      <c r="B15" s="34" t="s">
        <v>26</v>
      </c>
      <c r="C15" s="13" t="s">
        <v>26</v>
      </c>
      <c r="D15" s="13" t="s">
        <v>26</v>
      </c>
      <c r="E15" s="14" t="s">
        <v>26</v>
      </c>
      <c r="F15" s="24" t="s">
        <v>48</v>
      </c>
      <c r="G15" s="13" t="s">
        <v>26</v>
      </c>
      <c r="H15" s="24" t="s">
        <v>48</v>
      </c>
      <c r="I15" s="13" t="s">
        <v>26</v>
      </c>
      <c r="J15" s="13" t="s">
        <v>26</v>
      </c>
      <c r="K15" s="271"/>
      <c r="L15" s="253"/>
      <c r="M15" s="14" t="s">
        <v>26</v>
      </c>
      <c r="N15" s="13" t="s">
        <v>26</v>
      </c>
      <c r="O15" s="268"/>
      <c r="P15" s="25">
        <f t="shared" si="0"/>
        <v>2</v>
      </c>
      <c r="Q15" s="61">
        <f>COUNTIF(B15:O15,"X")+'2006'!Q15</f>
        <v>38</v>
      </c>
      <c r="R15" s="75">
        <f>COUNTIF(B15:O15,0)+'2006'!R15</f>
        <v>6</v>
      </c>
      <c r="S15" s="51">
        <f t="shared" si="1"/>
        <v>44</v>
      </c>
    </row>
    <row r="16" spans="1:19" x14ac:dyDescent="0.2">
      <c r="A16" s="31" t="s">
        <v>10</v>
      </c>
      <c r="B16" s="34" t="s">
        <v>26</v>
      </c>
      <c r="C16" s="13" t="s">
        <v>26</v>
      </c>
      <c r="D16" s="13" t="s">
        <v>26</v>
      </c>
      <c r="E16" s="14" t="s">
        <v>26</v>
      </c>
      <c r="F16" s="13" t="s">
        <v>26</v>
      </c>
      <c r="G16" s="13" t="s">
        <v>26</v>
      </c>
      <c r="H16" s="13" t="s">
        <v>26</v>
      </c>
      <c r="I16" s="13" t="s">
        <v>26</v>
      </c>
      <c r="J16" s="13" t="s">
        <v>26</v>
      </c>
      <c r="K16" s="271"/>
      <c r="L16" s="253"/>
      <c r="M16" s="14" t="s">
        <v>26</v>
      </c>
      <c r="N16" s="13" t="s">
        <v>26</v>
      </c>
      <c r="O16" s="268"/>
      <c r="P16" s="25">
        <f t="shared" si="0"/>
        <v>0</v>
      </c>
      <c r="Q16" s="61">
        <f>COUNTIF(B16:O16,"X")+'2006'!Q16</f>
        <v>31</v>
      </c>
      <c r="R16" s="75">
        <f>COUNTIF(B16:O16,0)+'2006'!R16</f>
        <v>13</v>
      </c>
      <c r="S16" s="51">
        <f t="shared" si="1"/>
        <v>44</v>
      </c>
    </row>
    <row r="17" spans="1:19" ht="13.5" thickBot="1" x14ac:dyDescent="0.25">
      <c r="A17" s="32" t="s">
        <v>12</v>
      </c>
      <c r="B17" s="36" t="s">
        <v>26</v>
      </c>
      <c r="C17" s="15" t="s">
        <v>26</v>
      </c>
      <c r="D17" s="15" t="s">
        <v>26</v>
      </c>
      <c r="E17" s="16" t="s">
        <v>26</v>
      </c>
      <c r="F17" s="15" t="s">
        <v>26</v>
      </c>
      <c r="G17" s="15" t="s">
        <v>26</v>
      </c>
      <c r="H17" s="15" t="s">
        <v>26</v>
      </c>
      <c r="I17" s="15" t="s">
        <v>26</v>
      </c>
      <c r="J17" s="15" t="s">
        <v>26</v>
      </c>
      <c r="K17" s="272"/>
      <c r="L17" s="254"/>
      <c r="M17" s="16" t="s">
        <v>26</v>
      </c>
      <c r="N17" s="15" t="s">
        <v>26</v>
      </c>
      <c r="O17" s="269"/>
      <c r="P17" s="26">
        <f t="shared" si="0"/>
        <v>0</v>
      </c>
      <c r="Q17" s="62">
        <f>COUNTIF(B17:O17,"X")+'2006'!Q17</f>
        <v>38</v>
      </c>
      <c r="R17" s="76">
        <f>COUNTIF(B17:O17,0)+'2006'!R17</f>
        <v>6</v>
      </c>
      <c r="S17" s="52">
        <f t="shared" si="1"/>
        <v>44</v>
      </c>
    </row>
    <row r="18" spans="1:19" hidden="1" x14ac:dyDescent="0.2">
      <c r="O18" s="40" t="s">
        <v>67</v>
      </c>
      <c r="P18" s="40">
        <f>SUM(P4:P17)</f>
        <v>31</v>
      </c>
    </row>
    <row r="19" spans="1:19" hidden="1" x14ac:dyDescent="0.2">
      <c r="O19" s="41" t="s">
        <v>72</v>
      </c>
      <c r="P19" s="41">
        <v>11</v>
      </c>
    </row>
    <row r="20" spans="1:19" ht="12" hidden="1" customHeight="1" x14ac:dyDescent="0.2">
      <c r="O20" s="42" t="s">
        <v>73</v>
      </c>
      <c r="P20" s="43">
        <f>SUM(100/(14*P19)*P18)</f>
        <v>20.129870129870131</v>
      </c>
    </row>
    <row r="21" spans="1:19" hidden="1" x14ac:dyDescent="0.2">
      <c r="O21" s="44" t="s">
        <v>74</v>
      </c>
      <c r="P21" s="45">
        <f>100-P20</f>
        <v>79.870129870129873</v>
      </c>
    </row>
    <row r="22" spans="1:19" hidden="1" x14ac:dyDescent="0.2">
      <c r="A22" s="109" t="s">
        <v>74</v>
      </c>
      <c r="B22" s="108">
        <f>COUNTIF(B4:B17,"X")</f>
        <v>13</v>
      </c>
      <c r="C22" s="108">
        <f>COUNTIF(C4:C17,"X")</f>
        <v>11</v>
      </c>
      <c r="D22" s="108">
        <f>COUNTIF(D4:D17,"X")</f>
        <v>12</v>
      </c>
      <c r="E22" s="111">
        <f>COUNTIF(E4:E17,"X")</f>
        <v>13</v>
      </c>
      <c r="F22" s="108">
        <f t="shared" ref="F22:N22" si="2">COUNTIF(F4:F17,"X")</f>
        <v>8</v>
      </c>
      <c r="G22" s="108">
        <f t="shared" si="2"/>
        <v>9</v>
      </c>
      <c r="H22" s="108">
        <f t="shared" si="2"/>
        <v>12</v>
      </c>
      <c r="I22" s="108">
        <f t="shared" si="2"/>
        <v>11</v>
      </c>
      <c r="J22" s="108">
        <f t="shared" si="2"/>
        <v>11</v>
      </c>
      <c r="K22" s="108"/>
      <c r="L22" s="108"/>
      <c r="M22" s="108">
        <f t="shared" si="2"/>
        <v>12</v>
      </c>
      <c r="N22" s="108">
        <f t="shared" si="2"/>
        <v>11</v>
      </c>
      <c r="O22" s="108"/>
      <c r="P22" s="108"/>
    </row>
    <row r="23" spans="1:19" hidden="1" x14ac:dyDescent="0.2">
      <c r="A23" s="109" t="s">
        <v>73</v>
      </c>
      <c r="B23" s="108">
        <f>COUNTIF(B4:B17,0)</f>
        <v>1</v>
      </c>
      <c r="C23" s="108">
        <f>COUNTIF(C4:C17,0)</f>
        <v>3</v>
      </c>
      <c r="D23" s="108">
        <f>COUNTIF(D4:D17,0)</f>
        <v>2</v>
      </c>
      <c r="E23" s="108">
        <f>COUNTIF(E4:E17,0)</f>
        <v>1</v>
      </c>
      <c r="F23" s="108">
        <f t="shared" ref="F23:N23" si="3">COUNTIF(F4:F17,0)</f>
        <v>6</v>
      </c>
      <c r="G23" s="108">
        <f t="shared" si="3"/>
        <v>5</v>
      </c>
      <c r="H23" s="108">
        <f t="shared" si="3"/>
        <v>2</v>
      </c>
      <c r="I23" s="108">
        <f t="shared" si="3"/>
        <v>3</v>
      </c>
      <c r="J23" s="108">
        <f t="shared" si="3"/>
        <v>3</v>
      </c>
      <c r="K23" s="108"/>
      <c r="L23" s="108"/>
      <c r="M23" s="108">
        <f t="shared" si="3"/>
        <v>2</v>
      </c>
      <c r="N23" s="108">
        <f t="shared" si="3"/>
        <v>3</v>
      </c>
      <c r="O23" s="108"/>
      <c r="P23" s="108"/>
    </row>
  </sheetData>
  <sheetProtection password="8099" sheet="1" objects="1" scenarios="1"/>
  <mergeCells count="4">
    <mergeCell ref="A1:P1"/>
    <mergeCell ref="O4:O17"/>
    <mergeCell ref="L4:L17"/>
    <mergeCell ref="K4:K17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95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21A68-6208-48E2-841F-E4DE945D94F9}">
  <sheetPr codeName="Tabelle5"/>
  <dimension ref="A1:S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3" sqref="A18:IV23"/>
    </sheetView>
  </sheetViews>
  <sheetFormatPr baseColWidth="10" defaultRowHeight="12.75" x14ac:dyDescent="0.2"/>
  <cols>
    <col min="1" max="1" width="18.7109375" customWidth="1"/>
    <col min="2" max="6" width="8.140625" bestFit="1" customWidth="1"/>
    <col min="7" max="8" width="8.140625" customWidth="1"/>
    <col min="9" max="12" width="8.140625" bestFit="1" customWidth="1"/>
    <col min="13" max="13" width="8.140625" customWidth="1"/>
    <col min="14" max="14" width="8.140625" bestFit="1" customWidth="1"/>
    <col min="15" max="15" width="5.28515625" customWidth="1"/>
    <col min="16" max="17" width="14.7109375" hidden="1" customWidth="1"/>
    <col min="18" max="18" width="11.42578125" hidden="1" customWidth="1"/>
    <col min="19" max="19" width="18.85546875" hidden="1" customWidth="1"/>
  </cols>
  <sheetData>
    <row r="1" spans="1:19" x14ac:dyDescent="0.2">
      <c r="A1" s="251" t="s">
        <v>94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19" ht="13.5" thickBot="1" x14ac:dyDescent="0.25"/>
    <row r="3" spans="1:19" ht="13.5" thickBot="1" x14ac:dyDescent="0.25">
      <c r="A3" s="29" t="s">
        <v>0</v>
      </c>
      <c r="B3" s="1" t="s">
        <v>95</v>
      </c>
      <c r="C3" s="2" t="s">
        <v>96</v>
      </c>
      <c r="D3" s="2" t="s">
        <v>97</v>
      </c>
      <c r="E3" s="2" t="s">
        <v>98</v>
      </c>
      <c r="F3" s="2" t="s">
        <v>99</v>
      </c>
      <c r="G3" s="2" t="s">
        <v>107</v>
      </c>
      <c r="H3" s="2" t="s">
        <v>100</v>
      </c>
      <c r="I3" s="2" t="s">
        <v>101</v>
      </c>
      <c r="J3" s="2" t="s">
        <v>102</v>
      </c>
      <c r="K3" s="2" t="s">
        <v>103</v>
      </c>
      <c r="L3" s="2" t="s">
        <v>104</v>
      </c>
      <c r="M3" s="22" t="s">
        <v>105</v>
      </c>
      <c r="N3" s="38" t="s">
        <v>106</v>
      </c>
      <c r="O3" s="17" t="s">
        <v>45</v>
      </c>
      <c r="P3" s="1" t="s">
        <v>110</v>
      </c>
      <c r="Q3" s="70" t="s">
        <v>111</v>
      </c>
      <c r="R3" s="2" t="s">
        <v>113</v>
      </c>
      <c r="S3" s="77" t="s">
        <v>112</v>
      </c>
    </row>
    <row r="4" spans="1:19" x14ac:dyDescent="0.2">
      <c r="A4" s="30" t="s">
        <v>1</v>
      </c>
      <c r="B4" s="33" t="s">
        <v>26</v>
      </c>
      <c r="C4" s="11" t="s">
        <v>26</v>
      </c>
      <c r="D4" s="11" t="s">
        <v>26</v>
      </c>
      <c r="E4" s="12" t="s">
        <v>26</v>
      </c>
      <c r="F4" s="11" t="s">
        <v>26</v>
      </c>
      <c r="G4" s="270" t="s">
        <v>108</v>
      </c>
      <c r="H4" s="11" t="s">
        <v>26</v>
      </c>
      <c r="I4" s="12" t="s">
        <v>26</v>
      </c>
      <c r="J4" s="11" t="s">
        <v>26</v>
      </c>
      <c r="K4" s="39" t="s">
        <v>48</v>
      </c>
      <c r="L4" s="12" t="s">
        <v>26</v>
      </c>
      <c r="M4" s="252" t="s">
        <v>109</v>
      </c>
      <c r="N4" s="46" t="s">
        <v>26</v>
      </c>
      <c r="O4" s="25">
        <f t="shared" ref="O4:O17" si="0">COUNTIF(B4:N4,0)</f>
        <v>1</v>
      </c>
      <c r="P4" s="60">
        <f>COUNTIF(B4:N4,"X")+'2007'!Q4</f>
        <v>52</v>
      </c>
      <c r="Q4" s="74">
        <f>COUNTIF(B4:N4,0)+'2007'!R4</f>
        <v>3</v>
      </c>
      <c r="R4" s="78">
        <f>SUM(P4:Q4)</f>
        <v>55</v>
      </c>
      <c r="S4" s="81">
        <f>P4/R4</f>
        <v>0.94545454545454544</v>
      </c>
    </row>
    <row r="5" spans="1:19" x14ac:dyDescent="0.2">
      <c r="A5" s="31" t="s">
        <v>2</v>
      </c>
      <c r="B5" s="34" t="s">
        <v>26</v>
      </c>
      <c r="C5" s="13" t="s">
        <v>26</v>
      </c>
      <c r="D5" s="13" t="s">
        <v>26</v>
      </c>
      <c r="E5" s="24" t="s">
        <v>48</v>
      </c>
      <c r="F5" s="13" t="s">
        <v>26</v>
      </c>
      <c r="G5" s="271"/>
      <c r="H5" s="13" t="s">
        <v>26</v>
      </c>
      <c r="I5" s="14" t="s">
        <v>26</v>
      </c>
      <c r="J5" s="24" t="s">
        <v>48</v>
      </c>
      <c r="K5" s="14" t="s">
        <v>26</v>
      </c>
      <c r="L5" s="24" t="s">
        <v>48</v>
      </c>
      <c r="M5" s="253"/>
      <c r="N5" s="47" t="s">
        <v>26</v>
      </c>
      <c r="O5" s="25">
        <f t="shared" si="0"/>
        <v>3</v>
      </c>
      <c r="P5" s="61">
        <f>COUNTIF(B5:N5,"X")+'2007'!Q5</f>
        <v>42</v>
      </c>
      <c r="Q5" s="75">
        <f>COUNTIF(B5:N5,0)+'2007'!R5</f>
        <v>13</v>
      </c>
      <c r="R5" s="79">
        <f t="shared" ref="R5:R17" si="1">SUM(P5:Q5)</f>
        <v>55</v>
      </c>
      <c r="S5" s="81">
        <f t="shared" ref="S5:S17" si="2">P5/R5</f>
        <v>0.76363636363636367</v>
      </c>
    </row>
    <row r="6" spans="1:19" x14ac:dyDescent="0.2">
      <c r="A6" s="31" t="s">
        <v>3</v>
      </c>
      <c r="B6" s="34" t="s">
        <v>26</v>
      </c>
      <c r="C6" s="13" t="s">
        <v>26</v>
      </c>
      <c r="D6" s="13" t="s">
        <v>26</v>
      </c>
      <c r="E6" s="14" t="s">
        <v>26</v>
      </c>
      <c r="F6" s="13" t="s">
        <v>26</v>
      </c>
      <c r="G6" s="271"/>
      <c r="H6" s="24" t="s">
        <v>48</v>
      </c>
      <c r="I6" s="14" t="s">
        <v>26</v>
      </c>
      <c r="J6" s="24" t="s">
        <v>48</v>
      </c>
      <c r="K6" s="14" t="s">
        <v>26</v>
      </c>
      <c r="L6" s="24" t="s">
        <v>48</v>
      </c>
      <c r="M6" s="253"/>
      <c r="N6" s="47" t="s">
        <v>26</v>
      </c>
      <c r="O6" s="25">
        <f t="shared" si="0"/>
        <v>3</v>
      </c>
      <c r="P6" s="61">
        <f>COUNTIF(B6:N6,"X")+'2007'!Q6</f>
        <v>33</v>
      </c>
      <c r="Q6" s="75">
        <f>COUNTIF(B6:N6,0)+'2007'!R6</f>
        <v>22</v>
      </c>
      <c r="R6" s="79">
        <f t="shared" si="1"/>
        <v>55</v>
      </c>
      <c r="S6" s="81">
        <f t="shared" si="2"/>
        <v>0.6</v>
      </c>
    </row>
    <row r="7" spans="1:19" x14ac:dyDescent="0.2">
      <c r="A7" s="31" t="s">
        <v>4</v>
      </c>
      <c r="B7" s="34" t="s">
        <v>26</v>
      </c>
      <c r="C7" s="24" t="s">
        <v>48</v>
      </c>
      <c r="D7" s="24" t="s">
        <v>48</v>
      </c>
      <c r="E7" s="14" t="s">
        <v>26</v>
      </c>
      <c r="F7" s="13" t="s">
        <v>26</v>
      </c>
      <c r="G7" s="271"/>
      <c r="H7" s="13" t="s">
        <v>26</v>
      </c>
      <c r="I7" s="14" t="s">
        <v>26</v>
      </c>
      <c r="J7" s="13" t="s">
        <v>26</v>
      </c>
      <c r="K7" s="24" t="s">
        <v>48</v>
      </c>
      <c r="L7" s="14" t="s">
        <v>26</v>
      </c>
      <c r="M7" s="253"/>
      <c r="N7" s="47" t="s">
        <v>26</v>
      </c>
      <c r="O7" s="25">
        <f t="shared" si="0"/>
        <v>3</v>
      </c>
      <c r="P7" s="61">
        <f>COUNTIF(B7:N7,"X")+'2007'!Q7</f>
        <v>43</v>
      </c>
      <c r="Q7" s="75">
        <f>COUNTIF(B7:N7,0)+'2007'!R7</f>
        <v>12</v>
      </c>
      <c r="R7" s="79">
        <f t="shared" si="1"/>
        <v>55</v>
      </c>
      <c r="S7" s="81">
        <f t="shared" si="2"/>
        <v>0.78181818181818186</v>
      </c>
    </row>
    <row r="8" spans="1:19" x14ac:dyDescent="0.2">
      <c r="A8" s="31" t="s">
        <v>5</v>
      </c>
      <c r="B8" s="34" t="s">
        <v>26</v>
      </c>
      <c r="C8" s="13" t="s">
        <v>26</v>
      </c>
      <c r="D8" s="13" t="s">
        <v>26</v>
      </c>
      <c r="E8" s="13" t="s">
        <v>26</v>
      </c>
      <c r="F8" s="13" t="s">
        <v>26</v>
      </c>
      <c r="G8" s="271"/>
      <c r="H8" s="24" t="s">
        <v>48</v>
      </c>
      <c r="I8" s="14" t="s">
        <v>26</v>
      </c>
      <c r="J8" s="13" t="s">
        <v>26</v>
      </c>
      <c r="K8" s="14" t="s">
        <v>26</v>
      </c>
      <c r="L8" s="14" t="s">
        <v>26</v>
      </c>
      <c r="M8" s="253"/>
      <c r="N8" s="47" t="s">
        <v>26</v>
      </c>
      <c r="O8" s="25">
        <f t="shared" si="0"/>
        <v>1</v>
      </c>
      <c r="P8" s="61">
        <f>COUNTIF(B8:N8,"X")+'2007'!Q8</f>
        <v>45</v>
      </c>
      <c r="Q8" s="75">
        <f>COUNTIF(B8:N8,0)+'2007'!R8</f>
        <v>10</v>
      </c>
      <c r="R8" s="79">
        <f t="shared" si="1"/>
        <v>55</v>
      </c>
      <c r="S8" s="81">
        <f t="shared" si="2"/>
        <v>0.81818181818181823</v>
      </c>
    </row>
    <row r="9" spans="1:19" x14ac:dyDescent="0.2">
      <c r="A9" s="31" t="s">
        <v>11</v>
      </c>
      <c r="B9" s="34" t="s">
        <v>26</v>
      </c>
      <c r="C9" s="13" t="s">
        <v>26</v>
      </c>
      <c r="D9" s="13" t="s">
        <v>26</v>
      </c>
      <c r="E9" s="13" t="s">
        <v>26</v>
      </c>
      <c r="F9" s="13" t="s">
        <v>26</v>
      </c>
      <c r="G9" s="271"/>
      <c r="H9" s="13" t="s">
        <v>26</v>
      </c>
      <c r="I9" s="14" t="s">
        <v>26</v>
      </c>
      <c r="J9" s="13" t="s">
        <v>26</v>
      </c>
      <c r="K9" s="14" t="s">
        <v>26</v>
      </c>
      <c r="L9" s="14" t="s">
        <v>26</v>
      </c>
      <c r="M9" s="253"/>
      <c r="N9" s="47" t="s">
        <v>26</v>
      </c>
      <c r="O9" s="25">
        <f t="shared" si="0"/>
        <v>0</v>
      </c>
      <c r="P9" s="61">
        <f>COUNTIF(B9:N9,"X")+'2007'!Q9</f>
        <v>54</v>
      </c>
      <c r="Q9" s="75">
        <f>COUNTIF(B9:N9,0)+'2007'!R9</f>
        <v>1</v>
      </c>
      <c r="R9" s="79">
        <f t="shared" si="1"/>
        <v>55</v>
      </c>
      <c r="S9" s="81">
        <f t="shared" si="2"/>
        <v>0.98181818181818181</v>
      </c>
    </row>
    <row r="10" spans="1:19" x14ac:dyDescent="0.2">
      <c r="A10" s="31" t="s">
        <v>47</v>
      </c>
      <c r="B10" s="34" t="s">
        <v>26</v>
      </c>
      <c r="C10" s="24" t="s">
        <v>48</v>
      </c>
      <c r="D10" s="13" t="s">
        <v>26</v>
      </c>
      <c r="E10" s="14" t="s">
        <v>26</v>
      </c>
      <c r="F10" s="13" t="s">
        <v>26</v>
      </c>
      <c r="G10" s="271"/>
      <c r="H10" s="13" t="s">
        <v>26</v>
      </c>
      <c r="I10" s="14" t="s">
        <v>26</v>
      </c>
      <c r="J10" s="24" t="s">
        <v>48</v>
      </c>
      <c r="K10" s="14" t="s">
        <v>26</v>
      </c>
      <c r="L10" s="14" t="s">
        <v>26</v>
      </c>
      <c r="M10" s="253"/>
      <c r="N10" s="47" t="s">
        <v>26</v>
      </c>
      <c r="O10" s="25">
        <f t="shared" si="0"/>
        <v>2</v>
      </c>
      <c r="P10" s="61">
        <f>COUNTIF(B10:N10,"X")+'2007'!Q10</f>
        <v>40</v>
      </c>
      <c r="Q10" s="75">
        <f>COUNTIF(B10:N10,0)+'2007'!R10</f>
        <v>15</v>
      </c>
      <c r="R10" s="79">
        <f t="shared" si="1"/>
        <v>55</v>
      </c>
      <c r="S10" s="81">
        <f t="shared" si="2"/>
        <v>0.72727272727272729</v>
      </c>
    </row>
    <row r="11" spans="1:19" x14ac:dyDescent="0.2">
      <c r="A11" s="31" t="s">
        <v>6</v>
      </c>
      <c r="B11" s="34" t="s">
        <v>26</v>
      </c>
      <c r="C11" s="13" t="s">
        <v>26</v>
      </c>
      <c r="D11" s="13" t="s">
        <v>26</v>
      </c>
      <c r="E11" s="14" t="s">
        <v>26</v>
      </c>
      <c r="F11" s="13" t="s">
        <v>26</v>
      </c>
      <c r="G11" s="271"/>
      <c r="H11" s="13" t="s">
        <v>26</v>
      </c>
      <c r="I11" s="14" t="s">
        <v>26</v>
      </c>
      <c r="J11" s="13" t="s">
        <v>26</v>
      </c>
      <c r="K11" s="14" t="s">
        <v>26</v>
      </c>
      <c r="L11" s="14" t="s">
        <v>26</v>
      </c>
      <c r="M11" s="253"/>
      <c r="N11" s="47" t="s">
        <v>26</v>
      </c>
      <c r="O11" s="25">
        <f t="shared" si="0"/>
        <v>0</v>
      </c>
      <c r="P11" s="61">
        <f>COUNTIF(B11:N11,"X")+'2007'!Q11</f>
        <v>55</v>
      </c>
      <c r="Q11" s="75">
        <f>COUNTIF(B11:N11,0)+'2007'!R11</f>
        <v>0</v>
      </c>
      <c r="R11" s="79">
        <f t="shared" si="1"/>
        <v>55</v>
      </c>
      <c r="S11" s="81">
        <f t="shared" si="2"/>
        <v>1</v>
      </c>
    </row>
    <row r="12" spans="1:19" x14ac:dyDescent="0.2">
      <c r="A12" s="31" t="s">
        <v>7</v>
      </c>
      <c r="B12" s="35" t="s">
        <v>48</v>
      </c>
      <c r="C12" s="13" t="s">
        <v>26</v>
      </c>
      <c r="D12" s="24" t="s">
        <v>48</v>
      </c>
      <c r="E12" s="14" t="s">
        <v>26</v>
      </c>
      <c r="F12" s="13" t="s">
        <v>26</v>
      </c>
      <c r="G12" s="271"/>
      <c r="H12" s="13" t="s">
        <v>26</v>
      </c>
      <c r="I12" s="14" t="s">
        <v>26</v>
      </c>
      <c r="J12" s="13" t="s">
        <v>26</v>
      </c>
      <c r="K12" s="14" t="s">
        <v>26</v>
      </c>
      <c r="L12" s="13" t="s">
        <v>26</v>
      </c>
      <c r="M12" s="253"/>
      <c r="N12" s="47" t="s">
        <v>26</v>
      </c>
      <c r="O12" s="25">
        <f t="shared" si="0"/>
        <v>2</v>
      </c>
      <c r="P12" s="61">
        <f>COUNTIF(B12:N12,"X")+'2007'!Q12</f>
        <v>33</v>
      </c>
      <c r="Q12" s="75">
        <f>COUNTIF(B12:N12,0)+'2007'!R12</f>
        <v>22</v>
      </c>
      <c r="R12" s="79">
        <f t="shared" si="1"/>
        <v>55</v>
      </c>
      <c r="S12" s="81">
        <f t="shared" si="2"/>
        <v>0.6</v>
      </c>
    </row>
    <row r="13" spans="1:19" x14ac:dyDescent="0.2">
      <c r="A13" s="31" t="s">
        <v>8</v>
      </c>
      <c r="B13" s="34" t="s">
        <v>26</v>
      </c>
      <c r="C13" s="13" t="s">
        <v>26</v>
      </c>
      <c r="D13" s="13" t="s">
        <v>26</v>
      </c>
      <c r="E13" s="14" t="s">
        <v>26</v>
      </c>
      <c r="F13" s="24" t="s">
        <v>48</v>
      </c>
      <c r="G13" s="271"/>
      <c r="H13" s="24" t="s">
        <v>48</v>
      </c>
      <c r="I13" s="24" t="s">
        <v>48</v>
      </c>
      <c r="J13" s="24" t="s">
        <v>48</v>
      </c>
      <c r="K13" s="14" t="s">
        <v>26</v>
      </c>
      <c r="L13" s="24" t="s">
        <v>48</v>
      </c>
      <c r="M13" s="253"/>
      <c r="N13" s="28" t="s">
        <v>48</v>
      </c>
      <c r="O13" s="25">
        <f t="shared" si="0"/>
        <v>6</v>
      </c>
      <c r="P13" s="61">
        <f>COUNTIF(B13:N13,"X")+'2007'!Q13</f>
        <v>21</v>
      </c>
      <c r="Q13" s="75">
        <f>COUNTIF(B13:N13,0)+'2007'!R13</f>
        <v>34</v>
      </c>
      <c r="R13" s="79">
        <f t="shared" si="1"/>
        <v>55</v>
      </c>
      <c r="S13" s="81">
        <f t="shared" si="2"/>
        <v>0.38181818181818183</v>
      </c>
    </row>
    <row r="14" spans="1:19" x14ac:dyDescent="0.2">
      <c r="A14" s="31" t="s">
        <v>13</v>
      </c>
      <c r="B14" s="34" t="s">
        <v>26</v>
      </c>
      <c r="C14" s="24" t="s">
        <v>48</v>
      </c>
      <c r="D14" s="14" t="s">
        <v>26</v>
      </c>
      <c r="E14" s="14" t="s">
        <v>26</v>
      </c>
      <c r="F14" s="13" t="s">
        <v>26</v>
      </c>
      <c r="G14" s="271"/>
      <c r="H14" s="13" t="s">
        <v>26</v>
      </c>
      <c r="I14" s="24" t="s">
        <v>48</v>
      </c>
      <c r="J14" s="24" t="s">
        <v>48</v>
      </c>
      <c r="K14" s="14" t="s">
        <v>26</v>
      </c>
      <c r="L14" s="14" t="s">
        <v>26</v>
      </c>
      <c r="M14" s="253"/>
      <c r="N14" s="47" t="s">
        <v>26</v>
      </c>
      <c r="O14" s="25">
        <f t="shared" si="0"/>
        <v>3</v>
      </c>
      <c r="P14" s="61">
        <f>COUNTIF(B14:N14,"X")+'2007'!Q14</f>
        <v>39</v>
      </c>
      <c r="Q14" s="75">
        <f>COUNTIF(B14:N14,0)+'2007'!R14</f>
        <v>16</v>
      </c>
      <c r="R14" s="79">
        <f t="shared" si="1"/>
        <v>55</v>
      </c>
      <c r="S14" s="81">
        <f t="shared" si="2"/>
        <v>0.70909090909090911</v>
      </c>
    </row>
    <row r="15" spans="1:19" x14ac:dyDescent="0.2">
      <c r="A15" s="31" t="s">
        <v>9</v>
      </c>
      <c r="B15" s="34" t="s">
        <v>26</v>
      </c>
      <c r="C15" s="24" t="s">
        <v>48</v>
      </c>
      <c r="D15" s="13" t="s">
        <v>26</v>
      </c>
      <c r="E15" s="14" t="s">
        <v>26</v>
      </c>
      <c r="F15" s="13" t="s">
        <v>26</v>
      </c>
      <c r="G15" s="271"/>
      <c r="H15" s="24" t="s">
        <v>48</v>
      </c>
      <c r="I15" s="14" t="s">
        <v>26</v>
      </c>
      <c r="J15" s="13" t="s">
        <v>26</v>
      </c>
      <c r="K15" s="24" t="s">
        <v>48</v>
      </c>
      <c r="L15" s="14" t="s">
        <v>26</v>
      </c>
      <c r="M15" s="253"/>
      <c r="N15" s="47" t="s">
        <v>26</v>
      </c>
      <c r="O15" s="25">
        <f t="shared" si="0"/>
        <v>3</v>
      </c>
      <c r="P15" s="61">
        <f>COUNTIF(B15:N15,"X")+'2007'!Q15</f>
        <v>46</v>
      </c>
      <c r="Q15" s="75">
        <f>COUNTIF(B15:N15,0)+'2007'!R15</f>
        <v>9</v>
      </c>
      <c r="R15" s="79">
        <f t="shared" si="1"/>
        <v>55</v>
      </c>
      <c r="S15" s="81">
        <f t="shared" si="2"/>
        <v>0.83636363636363631</v>
      </c>
    </row>
    <row r="16" spans="1:19" x14ac:dyDescent="0.2">
      <c r="A16" s="31" t="s">
        <v>10</v>
      </c>
      <c r="B16" s="34" t="s">
        <v>26</v>
      </c>
      <c r="C16" s="13" t="s">
        <v>26</v>
      </c>
      <c r="D16" s="13" t="s">
        <v>26</v>
      </c>
      <c r="E16" s="14" t="s">
        <v>26</v>
      </c>
      <c r="F16" s="24" t="s">
        <v>48</v>
      </c>
      <c r="G16" s="271"/>
      <c r="H16" s="13" t="s">
        <v>26</v>
      </c>
      <c r="I16" s="14" t="s">
        <v>26</v>
      </c>
      <c r="J16" s="24" t="s">
        <v>48</v>
      </c>
      <c r="K16" s="14" t="s">
        <v>26</v>
      </c>
      <c r="L16" s="14" t="s">
        <v>26</v>
      </c>
      <c r="M16" s="253"/>
      <c r="N16" s="47" t="s">
        <v>26</v>
      </c>
      <c r="O16" s="25">
        <f t="shared" si="0"/>
        <v>2</v>
      </c>
      <c r="P16" s="61">
        <f>COUNTIF(B16:N16,"X")+'2007'!Q16</f>
        <v>40</v>
      </c>
      <c r="Q16" s="75">
        <f>COUNTIF(B16:N16,0)+'2007'!R16</f>
        <v>15</v>
      </c>
      <c r="R16" s="79">
        <f t="shared" si="1"/>
        <v>55</v>
      </c>
      <c r="S16" s="81">
        <f t="shared" si="2"/>
        <v>0.72727272727272729</v>
      </c>
    </row>
    <row r="17" spans="1:19" ht="13.5" thickBot="1" x14ac:dyDescent="0.25">
      <c r="A17" s="32" t="s">
        <v>12</v>
      </c>
      <c r="B17" s="36" t="s">
        <v>26</v>
      </c>
      <c r="C17" s="15" t="s">
        <v>26</v>
      </c>
      <c r="D17" s="15" t="s">
        <v>26</v>
      </c>
      <c r="E17" s="16" t="s">
        <v>26</v>
      </c>
      <c r="F17" s="15" t="s">
        <v>26</v>
      </c>
      <c r="G17" s="272"/>
      <c r="H17" s="27" t="s">
        <v>48</v>
      </c>
      <c r="I17" s="16" t="s">
        <v>26</v>
      </c>
      <c r="J17" s="15" t="s">
        <v>26</v>
      </c>
      <c r="K17" s="27" t="s">
        <v>48</v>
      </c>
      <c r="L17" s="16" t="s">
        <v>26</v>
      </c>
      <c r="M17" s="254"/>
      <c r="N17" s="48" t="s">
        <v>26</v>
      </c>
      <c r="O17" s="26">
        <f t="shared" si="0"/>
        <v>2</v>
      </c>
      <c r="P17" s="62">
        <f>COUNTIF(B17:N17,"X")+'2007'!Q17</f>
        <v>47</v>
      </c>
      <c r="Q17" s="76">
        <f>COUNTIF(B17:N17,0)+'2007'!R17</f>
        <v>8</v>
      </c>
      <c r="R17" s="80">
        <f t="shared" si="1"/>
        <v>55</v>
      </c>
      <c r="S17" s="82">
        <f t="shared" si="2"/>
        <v>0.8545454545454545</v>
      </c>
    </row>
    <row r="18" spans="1:19" hidden="1" x14ac:dyDescent="0.2">
      <c r="N18" s="40" t="s">
        <v>67</v>
      </c>
      <c r="O18" s="40">
        <f>SUM(O4:O17)</f>
        <v>31</v>
      </c>
    </row>
    <row r="19" spans="1:19" hidden="1" x14ac:dyDescent="0.2">
      <c r="N19" s="41" t="s">
        <v>72</v>
      </c>
      <c r="O19" s="41">
        <v>11</v>
      </c>
    </row>
    <row r="20" spans="1:19" ht="12" hidden="1" customHeight="1" x14ac:dyDescent="0.2">
      <c r="N20" s="42" t="s">
        <v>73</v>
      </c>
      <c r="O20" s="43">
        <f>SUM(100/(14*O19)*O18)</f>
        <v>20.129870129870131</v>
      </c>
    </row>
    <row r="21" spans="1:19" hidden="1" x14ac:dyDescent="0.2">
      <c r="N21" s="44" t="s">
        <v>74</v>
      </c>
      <c r="O21" s="45">
        <f>100-O20</f>
        <v>79.870129870129873</v>
      </c>
    </row>
    <row r="22" spans="1:19" hidden="1" x14ac:dyDescent="0.2">
      <c r="A22" s="109" t="s">
        <v>74</v>
      </c>
      <c r="B22" s="108">
        <f>COUNTIF(B4:B17,"X")</f>
        <v>13</v>
      </c>
      <c r="C22" s="108">
        <f>COUNTIF(C4:C17,"X")</f>
        <v>10</v>
      </c>
      <c r="D22" s="108">
        <f>COUNTIF(D4:D17,"X")</f>
        <v>12</v>
      </c>
      <c r="E22" s="111">
        <f>COUNTIF(E4:E17,"X")</f>
        <v>13</v>
      </c>
      <c r="F22" s="108">
        <f t="shared" ref="F22:P22" si="3">COUNTIF(F4:F17,"X")</f>
        <v>12</v>
      </c>
      <c r="G22" s="108"/>
      <c r="H22" s="108">
        <f t="shared" si="3"/>
        <v>9</v>
      </c>
      <c r="I22" s="108">
        <f t="shared" si="3"/>
        <v>12</v>
      </c>
      <c r="J22" s="108">
        <f t="shared" si="3"/>
        <v>8</v>
      </c>
      <c r="K22" s="108">
        <f t="shared" si="3"/>
        <v>10</v>
      </c>
      <c r="L22" s="108">
        <f t="shared" si="3"/>
        <v>11</v>
      </c>
      <c r="M22" s="108"/>
      <c r="N22" s="108">
        <f t="shared" si="3"/>
        <v>13</v>
      </c>
      <c r="O22" s="108"/>
      <c r="P22" s="108">
        <f t="shared" si="3"/>
        <v>0</v>
      </c>
    </row>
    <row r="23" spans="1:19" hidden="1" x14ac:dyDescent="0.2">
      <c r="A23" s="109" t="s">
        <v>73</v>
      </c>
      <c r="B23" s="108">
        <f>COUNTIF(B4:B17,0)</f>
        <v>1</v>
      </c>
      <c r="C23" s="108">
        <f>COUNTIF(C4:C17,0)</f>
        <v>4</v>
      </c>
      <c r="D23" s="108">
        <f>COUNTIF(D4:D17,0)</f>
        <v>2</v>
      </c>
      <c r="E23" s="108">
        <f>COUNTIF(E4:E17,0)</f>
        <v>1</v>
      </c>
      <c r="F23" s="108">
        <f t="shared" ref="F23:P23" si="4">COUNTIF(F4:F17,0)</f>
        <v>2</v>
      </c>
      <c r="G23" s="108"/>
      <c r="H23" s="108">
        <f t="shared" si="4"/>
        <v>5</v>
      </c>
      <c r="I23" s="108">
        <f t="shared" si="4"/>
        <v>2</v>
      </c>
      <c r="J23" s="108">
        <f t="shared" si="4"/>
        <v>6</v>
      </c>
      <c r="K23" s="108">
        <f t="shared" si="4"/>
        <v>4</v>
      </c>
      <c r="L23" s="108">
        <f t="shared" si="4"/>
        <v>3</v>
      </c>
      <c r="M23" s="108"/>
      <c r="N23" s="108">
        <f t="shared" si="4"/>
        <v>1</v>
      </c>
      <c r="O23" s="108"/>
      <c r="P23" s="108">
        <f t="shared" si="4"/>
        <v>0</v>
      </c>
    </row>
  </sheetData>
  <sheetProtection password="8099" sheet="1" objects="1" scenarios="1"/>
  <mergeCells count="3">
    <mergeCell ref="A1:O1"/>
    <mergeCell ref="G4:G17"/>
    <mergeCell ref="M4:M17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062D-886F-4D79-B856-075315B24BE2}">
  <sheetPr codeName="Tabelle6"/>
  <dimension ref="A1:U2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3" sqref="A18:IV23"/>
    </sheetView>
  </sheetViews>
  <sheetFormatPr baseColWidth="10" defaultRowHeight="12.75" x14ac:dyDescent="0.2"/>
  <cols>
    <col min="1" max="1" width="18.7109375" customWidth="1"/>
    <col min="2" max="6" width="8.140625" bestFit="1" customWidth="1"/>
    <col min="7" max="9" width="8.140625" customWidth="1"/>
    <col min="10" max="12" width="8.140625" bestFit="1" customWidth="1"/>
    <col min="13" max="13" width="8.140625" customWidth="1"/>
    <col min="14" max="14" width="8.140625" bestFit="1" customWidth="1"/>
    <col min="15" max="15" width="8.140625" customWidth="1"/>
    <col min="16" max="16" width="8.140625" bestFit="1" customWidth="1"/>
    <col min="17" max="17" width="7.5703125" bestFit="1" customWidth="1"/>
    <col min="18" max="19" width="14.7109375" hidden="1" customWidth="1"/>
    <col min="20" max="20" width="11.42578125" hidden="1" customWidth="1"/>
    <col min="21" max="21" width="18.85546875" hidden="1" customWidth="1"/>
  </cols>
  <sheetData>
    <row r="1" spans="1:21" x14ac:dyDescent="0.2">
      <c r="A1" s="251" t="s">
        <v>115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21" ht="13.5" thickBot="1" x14ac:dyDescent="0.25"/>
    <row r="3" spans="1:21" ht="13.5" thickBot="1" x14ac:dyDescent="0.25">
      <c r="A3" s="29" t="s">
        <v>0</v>
      </c>
      <c r="B3" s="1" t="s">
        <v>114</v>
      </c>
      <c r="C3" s="2" t="s">
        <v>128</v>
      </c>
      <c r="D3" s="2" t="s">
        <v>116</v>
      </c>
      <c r="E3" s="2" t="s">
        <v>117</v>
      </c>
      <c r="F3" s="2" t="s">
        <v>118</v>
      </c>
      <c r="G3" s="2" t="s">
        <v>129</v>
      </c>
      <c r="H3" s="2" t="s">
        <v>119</v>
      </c>
      <c r="I3" s="2" t="s">
        <v>120</v>
      </c>
      <c r="J3" s="2" t="s">
        <v>121</v>
      </c>
      <c r="K3" s="2" t="s">
        <v>122</v>
      </c>
      <c r="L3" s="2" t="s">
        <v>123</v>
      </c>
      <c r="M3" s="2" t="s">
        <v>131</v>
      </c>
      <c r="N3" s="2" t="s">
        <v>125</v>
      </c>
      <c r="O3" s="22" t="s">
        <v>126</v>
      </c>
      <c r="P3" s="38" t="s">
        <v>127</v>
      </c>
      <c r="Q3" s="17" t="s">
        <v>45</v>
      </c>
      <c r="R3" s="1" t="s">
        <v>110</v>
      </c>
      <c r="S3" s="70" t="s">
        <v>111</v>
      </c>
      <c r="T3" s="2" t="s">
        <v>113</v>
      </c>
      <c r="U3" s="77" t="s">
        <v>112</v>
      </c>
    </row>
    <row r="4" spans="1:21" ht="12.75" customHeight="1" x14ac:dyDescent="0.2">
      <c r="A4" s="30" t="s">
        <v>1</v>
      </c>
      <c r="B4" s="33" t="s">
        <v>26</v>
      </c>
      <c r="C4" s="11" t="s">
        <v>26</v>
      </c>
      <c r="D4" s="12" t="s">
        <v>26</v>
      </c>
      <c r="E4" s="12" t="s">
        <v>26</v>
      </c>
      <c r="F4" s="11" t="s">
        <v>26</v>
      </c>
      <c r="G4" s="270" t="s">
        <v>130</v>
      </c>
      <c r="H4" s="11" t="s">
        <v>26</v>
      </c>
      <c r="I4" s="11" t="s">
        <v>26</v>
      </c>
      <c r="J4" s="12" t="s">
        <v>26</v>
      </c>
      <c r="K4" s="12" t="s">
        <v>26</v>
      </c>
      <c r="L4" s="273" t="s">
        <v>124</v>
      </c>
      <c r="M4" s="90">
        <v>0</v>
      </c>
      <c r="N4" s="12" t="s">
        <v>26</v>
      </c>
      <c r="O4" s="12" t="s">
        <v>26</v>
      </c>
      <c r="P4" s="46" t="s">
        <v>26</v>
      </c>
      <c r="Q4" s="25">
        <f t="shared" ref="Q4:Q17" si="0">COUNTIF(B4:P4,0)</f>
        <v>1</v>
      </c>
      <c r="R4" s="60">
        <f>COUNTIF(B4:P4,"X")+'2008'!P4</f>
        <v>64</v>
      </c>
      <c r="S4" s="83">
        <f>COUNTIF(B4:P4,0)+'2008'!Q4</f>
        <v>4</v>
      </c>
      <c r="T4" s="78">
        <f>SUM(R4:S4)</f>
        <v>68</v>
      </c>
      <c r="U4" s="81">
        <f>R4/T4</f>
        <v>0.94117647058823528</v>
      </c>
    </row>
    <row r="5" spans="1:21" x14ac:dyDescent="0.2">
      <c r="A5" s="31" t="s">
        <v>2</v>
      </c>
      <c r="B5" s="88">
        <v>0</v>
      </c>
      <c r="C5" s="87">
        <v>0</v>
      </c>
      <c r="D5" s="14" t="s">
        <v>26</v>
      </c>
      <c r="E5" s="87">
        <v>0</v>
      </c>
      <c r="F5" s="13" t="s">
        <v>26</v>
      </c>
      <c r="G5" s="271"/>
      <c r="H5" s="13" t="s">
        <v>26</v>
      </c>
      <c r="I5" s="87">
        <v>0</v>
      </c>
      <c r="J5" s="14" t="s">
        <v>26</v>
      </c>
      <c r="K5" s="87">
        <v>0</v>
      </c>
      <c r="L5" s="274"/>
      <c r="M5" s="13" t="s">
        <v>26</v>
      </c>
      <c r="N5" s="14" t="s">
        <v>26</v>
      </c>
      <c r="O5" s="87">
        <v>0</v>
      </c>
      <c r="P5" s="47" t="s">
        <v>26</v>
      </c>
      <c r="Q5" s="25">
        <f t="shared" si="0"/>
        <v>6</v>
      </c>
      <c r="R5" s="61">
        <f>COUNTIF(B5:P5,"X")+'2008'!P5</f>
        <v>49</v>
      </c>
      <c r="S5" s="84">
        <f>COUNTIF(B5:P5,0)+'2008'!Q5</f>
        <v>19</v>
      </c>
      <c r="T5" s="79">
        <f t="shared" ref="T5:T17" si="1">SUM(R5:S5)</f>
        <v>68</v>
      </c>
      <c r="U5" s="81">
        <f t="shared" ref="U5:U17" si="2">R5/T5</f>
        <v>0.72058823529411764</v>
      </c>
    </row>
    <row r="6" spans="1:21" x14ac:dyDescent="0.2">
      <c r="A6" s="31" t="s">
        <v>3</v>
      </c>
      <c r="B6" s="34" t="s">
        <v>26</v>
      </c>
      <c r="C6" s="13" t="s">
        <v>26</v>
      </c>
      <c r="D6" s="14" t="s">
        <v>26</v>
      </c>
      <c r="E6" s="14" t="s">
        <v>26</v>
      </c>
      <c r="F6" s="13" t="s">
        <v>26</v>
      </c>
      <c r="G6" s="271"/>
      <c r="H6" s="87">
        <v>0</v>
      </c>
      <c r="I6" s="14" t="s">
        <v>26</v>
      </c>
      <c r="J6" s="87">
        <v>0</v>
      </c>
      <c r="K6" s="87">
        <v>0</v>
      </c>
      <c r="L6" s="274"/>
      <c r="M6" s="87">
        <v>0</v>
      </c>
      <c r="N6" s="87">
        <v>0</v>
      </c>
      <c r="O6" s="14" t="s">
        <v>26</v>
      </c>
      <c r="P6" s="47" t="s">
        <v>26</v>
      </c>
      <c r="Q6" s="25">
        <f t="shared" si="0"/>
        <v>5</v>
      </c>
      <c r="R6" s="61">
        <f>COUNTIF(B6:P6,"X")+'2008'!P6</f>
        <v>41</v>
      </c>
      <c r="S6" s="84">
        <f>COUNTIF(B6:P6,0)+'2008'!Q6</f>
        <v>27</v>
      </c>
      <c r="T6" s="79">
        <f t="shared" si="1"/>
        <v>68</v>
      </c>
      <c r="U6" s="81">
        <f t="shared" si="2"/>
        <v>0.6029411764705882</v>
      </c>
    </row>
    <row r="7" spans="1:21" x14ac:dyDescent="0.2">
      <c r="A7" s="31" t="s">
        <v>4</v>
      </c>
      <c r="B7" s="34" t="s">
        <v>26</v>
      </c>
      <c r="C7" s="87">
        <v>0</v>
      </c>
      <c r="D7" s="87">
        <v>0</v>
      </c>
      <c r="E7" s="14" t="s">
        <v>26</v>
      </c>
      <c r="F7" s="13" t="s">
        <v>26</v>
      </c>
      <c r="G7" s="271"/>
      <c r="H7" s="13" t="s">
        <v>26</v>
      </c>
      <c r="I7" s="87">
        <v>0</v>
      </c>
      <c r="J7" s="14" t="s">
        <v>26</v>
      </c>
      <c r="K7" s="14" t="s">
        <v>26</v>
      </c>
      <c r="L7" s="274"/>
      <c r="M7" s="13" t="s">
        <v>26</v>
      </c>
      <c r="N7" s="87">
        <v>0</v>
      </c>
      <c r="O7" s="14" t="s">
        <v>26</v>
      </c>
      <c r="P7" s="47" t="s">
        <v>26</v>
      </c>
      <c r="Q7" s="25">
        <f t="shared" si="0"/>
        <v>4</v>
      </c>
      <c r="R7" s="61">
        <f>COUNTIF(B7:P7,"X")+'2008'!P7</f>
        <v>52</v>
      </c>
      <c r="S7" s="84">
        <f>COUNTIF(B7:P7,0)+'2008'!Q7</f>
        <v>16</v>
      </c>
      <c r="T7" s="79">
        <f t="shared" si="1"/>
        <v>68</v>
      </c>
      <c r="U7" s="81">
        <f t="shared" si="2"/>
        <v>0.76470588235294112</v>
      </c>
    </row>
    <row r="8" spans="1:21" x14ac:dyDescent="0.2">
      <c r="A8" s="31" t="s">
        <v>5</v>
      </c>
      <c r="B8" s="34" t="s">
        <v>26</v>
      </c>
      <c r="C8" s="13" t="s">
        <v>26</v>
      </c>
      <c r="D8" s="87">
        <v>0</v>
      </c>
      <c r="E8" s="13" t="s">
        <v>26</v>
      </c>
      <c r="F8" s="13" t="s">
        <v>26</v>
      </c>
      <c r="G8" s="271"/>
      <c r="H8" s="13" t="s">
        <v>26</v>
      </c>
      <c r="I8" s="14" t="s">
        <v>26</v>
      </c>
      <c r="J8" s="87">
        <v>0</v>
      </c>
      <c r="K8" s="14" t="s">
        <v>26</v>
      </c>
      <c r="L8" s="274"/>
      <c r="M8" s="13" t="s">
        <v>26</v>
      </c>
      <c r="N8" s="14" t="s">
        <v>26</v>
      </c>
      <c r="O8" s="87">
        <v>0</v>
      </c>
      <c r="P8" s="47" t="s">
        <v>26</v>
      </c>
      <c r="Q8" s="25">
        <f t="shared" si="0"/>
        <v>3</v>
      </c>
      <c r="R8" s="61">
        <f>COUNTIF(B8:P8,"X")+'2008'!P8</f>
        <v>55</v>
      </c>
      <c r="S8" s="84">
        <f>COUNTIF(B8:P8,0)+'2008'!Q8</f>
        <v>13</v>
      </c>
      <c r="T8" s="79">
        <f t="shared" si="1"/>
        <v>68</v>
      </c>
      <c r="U8" s="81">
        <f t="shared" si="2"/>
        <v>0.80882352941176472</v>
      </c>
    </row>
    <row r="9" spans="1:21" x14ac:dyDescent="0.2">
      <c r="A9" s="31" t="s">
        <v>11</v>
      </c>
      <c r="B9" s="34" t="s">
        <v>26</v>
      </c>
      <c r="C9" s="13" t="s">
        <v>26</v>
      </c>
      <c r="D9" s="14" t="s">
        <v>26</v>
      </c>
      <c r="E9" s="13" t="s">
        <v>26</v>
      </c>
      <c r="F9" s="13" t="s">
        <v>26</v>
      </c>
      <c r="G9" s="271"/>
      <c r="H9" s="13" t="s">
        <v>26</v>
      </c>
      <c r="I9" s="13" t="s">
        <v>26</v>
      </c>
      <c r="J9" s="14" t="s">
        <v>26</v>
      </c>
      <c r="K9" s="14" t="s">
        <v>26</v>
      </c>
      <c r="L9" s="274"/>
      <c r="M9" s="13" t="s">
        <v>26</v>
      </c>
      <c r="N9" s="14" t="s">
        <v>26</v>
      </c>
      <c r="O9" s="14" t="s">
        <v>26</v>
      </c>
      <c r="P9" s="47" t="s">
        <v>26</v>
      </c>
      <c r="Q9" s="25">
        <f t="shared" si="0"/>
        <v>0</v>
      </c>
      <c r="R9" s="61">
        <f>COUNTIF(B9:P9,"X")+'2008'!P9</f>
        <v>67</v>
      </c>
      <c r="S9" s="84">
        <f>COUNTIF(B9:P9,0)+'2008'!Q9</f>
        <v>1</v>
      </c>
      <c r="T9" s="79">
        <f t="shared" si="1"/>
        <v>68</v>
      </c>
      <c r="U9" s="81">
        <f t="shared" si="2"/>
        <v>0.98529411764705888</v>
      </c>
    </row>
    <row r="10" spans="1:21" x14ac:dyDescent="0.2">
      <c r="A10" s="31" t="s">
        <v>47</v>
      </c>
      <c r="B10" s="34" t="s">
        <v>26</v>
      </c>
      <c r="C10" s="87">
        <v>0</v>
      </c>
      <c r="D10" s="14" t="s">
        <v>26</v>
      </c>
      <c r="E10" s="14" t="s">
        <v>26</v>
      </c>
      <c r="F10" s="87">
        <v>0</v>
      </c>
      <c r="G10" s="271"/>
      <c r="H10" s="13" t="s">
        <v>26</v>
      </c>
      <c r="I10" s="87">
        <v>0</v>
      </c>
      <c r="J10" s="14" t="s">
        <v>26</v>
      </c>
      <c r="K10" s="87">
        <v>0</v>
      </c>
      <c r="L10" s="274"/>
      <c r="M10" s="87">
        <v>0</v>
      </c>
      <c r="N10" s="14" t="s">
        <v>26</v>
      </c>
      <c r="O10" s="14" t="s">
        <v>26</v>
      </c>
      <c r="P10" s="47" t="s">
        <v>26</v>
      </c>
      <c r="Q10" s="25">
        <f t="shared" si="0"/>
        <v>5</v>
      </c>
      <c r="R10" s="61">
        <f>COUNTIF(B10:P10,"X")+'2008'!P10</f>
        <v>48</v>
      </c>
      <c r="S10" s="84">
        <f>COUNTIF(B10:P10,0)+'2008'!Q10</f>
        <v>20</v>
      </c>
      <c r="T10" s="79">
        <f t="shared" si="1"/>
        <v>68</v>
      </c>
      <c r="U10" s="81">
        <f t="shared" si="2"/>
        <v>0.70588235294117652</v>
      </c>
    </row>
    <row r="11" spans="1:21" x14ac:dyDescent="0.2">
      <c r="A11" s="31" t="s">
        <v>6</v>
      </c>
      <c r="B11" s="34" t="s">
        <v>26</v>
      </c>
      <c r="C11" s="13" t="s">
        <v>26</v>
      </c>
      <c r="D11" s="14" t="s">
        <v>26</v>
      </c>
      <c r="E11" s="14" t="s">
        <v>26</v>
      </c>
      <c r="F11" s="13" t="s">
        <v>26</v>
      </c>
      <c r="G11" s="271"/>
      <c r="H11" s="13" t="s">
        <v>26</v>
      </c>
      <c r="I11" s="13" t="s">
        <v>26</v>
      </c>
      <c r="J11" s="14" t="s">
        <v>26</v>
      </c>
      <c r="K11" s="14" t="s">
        <v>26</v>
      </c>
      <c r="L11" s="274"/>
      <c r="M11" s="13" t="s">
        <v>26</v>
      </c>
      <c r="N11" s="14" t="s">
        <v>26</v>
      </c>
      <c r="O11" s="14" t="s">
        <v>26</v>
      </c>
      <c r="P11" s="47" t="s">
        <v>26</v>
      </c>
      <c r="Q11" s="25">
        <f t="shared" si="0"/>
        <v>0</v>
      </c>
      <c r="R11" s="61">
        <f>COUNTIF(B11:P11,"X")+'2008'!P11</f>
        <v>68</v>
      </c>
      <c r="S11" s="84">
        <f>COUNTIF(B11:P11,0)+'2008'!Q11</f>
        <v>0</v>
      </c>
      <c r="T11" s="79">
        <f t="shared" si="1"/>
        <v>68</v>
      </c>
      <c r="U11" s="81">
        <f t="shared" si="2"/>
        <v>1</v>
      </c>
    </row>
    <row r="12" spans="1:21" x14ac:dyDescent="0.2">
      <c r="A12" s="31" t="s">
        <v>7</v>
      </c>
      <c r="B12" s="86" t="s">
        <v>26</v>
      </c>
      <c r="C12" s="87">
        <v>0</v>
      </c>
      <c r="D12" s="14" t="s">
        <v>26</v>
      </c>
      <c r="E12" s="14" t="s">
        <v>26</v>
      </c>
      <c r="F12" s="13" t="s">
        <v>26</v>
      </c>
      <c r="G12" s="271"/>
      <c r="H12" s="87">
        <v>0</v>
      </c>
      <c r="I12" s="13" t="s">
        <v>26</v>
      </c>
      <c r="J12" s="87">
        <v>0</v>
      </c>
      <c r="K12" s="14" t="s">
        <v>26</v>
      </c>
      <c r="L12" s="274"/>
      <c r="M12" s="87">
        <v>0</v>
      </c>
      <c r="N12" s="87">
        <v>0</v>
      </c>
      <c r="O12" s="14" t="s">
        <v>26</v>
      </c>
      <c r="P12" s="91">
        <v>0</v>
      </c>
      <c r="Q12" s="25">
        <f t="shared" si="0"/>
        <v>6</v>
      </c>
      <c r="R12" s="61">
        <f>COUNTIF(B12:P12,"X")+'2008'!P12</f>
        <v>40</v>
      </c>
      <c r="S12" s="84">
        <f>COUNTIF(B12:P12,0)+'2008'!Q12</f>
        <v>28</v>
      </c>
      <c r="T12" s="79">
        <f t="shared" si="1"/>
        <v>68</v>
      </c>
      <c r="U12" s="81">
        <f t="shared" si="2"/>
        <v>0.58823529411764708</v>
      </c>
    </row>
    <row r="13" spans="1:21" x14ac:dyDescent="0.2">
      <c r="A13" s="31" t="s">
        <v>8</v>
      </c>
      <c r="B13" s="34" t="s">
        <v>26</v>
      </c>
      <c r="C13" s="87">
        <v>0</v>
      </c>
      <c r="D13" s="14" t="s">
        <v>26</v>
      </c>
      <c r="E13" s="87">
        <v>0</v>
      </c>
      <c r="F13" s="87">
        <v>0</v>
      </c>
      <c r="G13" s="271"/>
      <c r="H13" s="87">
        <v>0</v>
      </c>
      <c r="I13" s="87">
        <v>0</v>
      </c>
      <c r="J13" s="87">
        <v>0</v>
      </c>
      <c r="K13" s="14" t="s">
        <v>26</v>
      </c>
      <c r="L13" s="274"/>
      <c r="M13" s="87">
        <v>0</v>
      </c>
      <c r="N13" s="87">
        <v>0</v>
      </c>
      <c r="O13" s="14" t="s">
        <v>26</v>
      </c>
      <c r="P13" s="47" t="s">
        <v>26</v>
      </c>
      <c r="Q13" s="25">
        <f t="shared" si="0"/>
        <v>8</v>
      </c>
      <c r="R13" s="61">
        <f>COUNTIF(B13:P13,"X")+'2008'!P13</f>
        <v>26</v>
      </c>
      <c r="S13" s="84">
        <f>COUNTIF(B13:P13,0)+'2008'!Q13</f>
        <v>42</v>
      </c>
      <c r="T13" s="79">
        <f t="shared" si="1"/>
        <v>68</v>
      </c>
      <c r="U13" s="81">
        <f t="shared" si="2"/>
        <v>0.38235294117647056</v>
      </c>
    </row>
    <row r="14" spans="1:21" x14ac:dyDescent="0.2">
      <c r="A14" s="31" t="s">
        <v>13</v>
      </c>
      <c r="B14" s="88">
        <v>0</v>
      </c>
      <c r="C14" s="14" t="s">
        <v>26</v>
      </c>
      <c r="D14" s="87">
        <v>0</v>
      </c>
      <c r="E14" s="14" t="s">
        <v>26</v>
      </c>
      <c r="F14" s="87">
        <v>0</v>
      </c>
      <c r="G14" s="271"/>
      <c r="H14" s="13" t="s">
        <v>26</v>
      </c>
      <c r="I14" s="87">
        <v>0</v>
      </c>
      <c r="J14" s="14" t="s">
        <v>26</v>
      </c>
      <c r="K14" s="14" t="s">
        <v>26</v>
      </c>
      <c r="L14" s="274"/>
      <c r="M14" s="87">
        <v>0</v>
      </c>
      <c r="N14" s="87">
        <v>0</v>
      </c>
      <c r="O14" s="14" t="s">
        <v>26</v>
      </c>
      <c r="P14" s="47" t="s">
        <v>26</v>
      </c>
      <c r="Q14" s="25">
        <f t="shared" si="0"/>
        <v>6</v>
      </c>
      <c r="R14" s="61">
        <f>COUNTIF(B14:P14,"X")+'2008'!P14</f>
        <v>46</v>
      </c>
      <c r="S14" s="84">
        <f>COUNTIF(B14:P14,0)+'2008'!Q14</f>
        <v>22</v>
      </c>
      <c r="T14" s="79">
        <f t="shared" si="1"/>
        <v>68</v>
      </c>
      <c r="U14" s="81">
        <f t="shared" si="2"/>
        <v>0.67647058823529416</v>
      </c>
    </row>
    <row r="15" spans="1:21" x14ac:dyDescent="0.2">
      <c r="A15" s="31" t="s">
        <v>9</v>
      </c>
      <c r="B15" s="34" t="s">
        <v>26</v>
      </c>
      <c r="C15" s="87">
        <v>0</v>
      </c>
      <c r="D15" s="14" t="s">
        <v>26</v>
      </c>
      <c r="E15" s="14" t="s">
        <v>26</v>
      </c>
      <c r="F15" s="87">
        <v>0</v>
      </c>
      <c r="G15" s="271"/>
      <c r="H15" s="13" t="s">
        <v>26</v>
      </c>
      <c r="I15" s="87">
        <v>0</v>
      </c>
      <c r="J15" s="14" t="s">
        <v>26</v>
      </c>
      <c r="K15" s="14" t="s">
        <v>26</v>
      </c>
      <c r="L15" s="274"/>
      <c r="M15" s="87">
        <v>0</v>
      </c>
      <c r="N15" s="14" t="s">
        <v>26</v>
      </c>
      <c r="O15" s="87">
        <v>0</v>
      </c>
      <c r="P15" s="47" t="s">
        <v>26</v>
      </c>
      <c r="Q15" s="25">
        <f t="shared" si="0"/>
        <v>5</v>
      </c>
      <c r="R15" s="61">
        <f>COUNTIF(B15:P15,"X")+'2008'!P15</f>
        <v>54</v>
      </c>
      <c r="S15" s="84">
        <f>COUNTIF(B15:P15,0)+'2008'!Q15</f>
        <v>14</v>
      </c>
      <c r="T15" s="79">
        <f t="shared" si="1"/>
        <v>68</v>
      </c>
      <c r="U15" s="81">
        <f t="shared" si="2"/>
        <v>0.79411764705882348</v>
      </c>
    </row>
    <row r="16" spans="1:21" x14ac:dyDescent="0.2">
      <c r="A16" s="31" t="s">
        <v>10</v>
      </c>
      <c r="B16" s="34" t="s">
        <v>26</v>
      </c>
      <c r="C16" s="87">
        <v>0</v>
      </c>
      <c r="D16" s="14" t="s">
        <v>26</v>
      </c>
      <c r="E16" s="14" t="s">
        <v>26</v>
      </c>
      <c r="F16" s="87">
        <v>0</v>
      </c>
      <c r="G16" s="271"/>
      <c r="H16" s="87">
        <v>0</v>
      </c>
      <c r="I16" s="87">
        <v>0</v>
      </c>
      <c r="J16" s="14" t="s">
        <v>26</v>
      </c>
      <c r="K16" s="87">
        <v>0</v>
      </c>
      <c r="L16" s="274"/>
      <c r="M16" s="87">
        <v>0</v>
      </c>
      <c r="N16" s="87">
        <v>0</v>
      </c>
      <c r="O16" s="14" t="s">
        <v>26</v>
      </c>
      <c r="P16" s="47" t="s">
        <v>26</v>
      </c>
      <c r="Q16" s="25">
        <f t="shared" si="0"/>
        <v>7</v>
      </c>
      <c r="R16" s="61">
        <f>COUNTIF(B16:P16,"X")+'2008'!P16</f>
        <v>46</v>
      </c>
      <c r="S16" s="84">
        <f>COUNTIF(B16:P16,0)+'2008'!Q16</f>
        <v>22</v>
      </c>
      <c r="T16" s="79">
        <f t="shared" si="1"/>
        <v>68</v>
      </c>
      <c r="U16" s="81">
        <f t="shared" si="2"/>
        <v>0.67647058823529416</v>
      </c>
    </row>
    <row r="17" spans="1:21" ht="13.5" thickBot="1" x14ac:dyDescent="0.25">
      <c r="A17" s="32" t="s">
        <v>12</v>
      </c>
      <c r="B17" s="36" t="s">
        <v>26</v>
      </c>
      <c r="C17" s="15" t="s">
        <v>26</v>
      </c>
      <c r="D17" s="89">
        <v>0</v>
      </c>
      <c r="E17" s="16" t="s">
        <v>26</v>
      </c>
      <c r="F17" s="15" t="s">
        <v>26</v>
      </c>
      <c r="G17" s="272"/>
      <c r="H17" s="15" t="s">
        <v>26</v>
      </c>
      <c r="I17" s="89">
        <v>0</v>
      </c>
      <c r="J17" s="16" t="s">
        <v>26</v>
      </c>
      <c r="K17" s="16" t="s">
        <v>26</v>
      </c>
      <c r="L17" s="275"/>
      <c r="M17" s="15" t="s">
        <v>26</v>
      </c>
      <c r="N17" s="89">
        <v>0</v>
      </c>
      <c r="O17" s="89">
        <v>0</v>
      </c>
      <c r="P17" s="48" t="s">
        <v>26</v>
      </c>
      <c r="Q17" s="26">
        <f t="shared" si="0"/>
        <v>4</v>
      </c>
      <c r="R17" s="62">
        <f>COUNTIF(B17:P17,"X")+'2008'!P17</f>
        <v>56</v>
      </c>
      <c r="S17" s="85">
        <f>COUNTIF(B17:P17,0)+'2008'!Q17</f>
        <v>12</v>
      </c>
      <c r="T17" s="80">
        <f t="shared" si="1"/>
        <v>68</v>
      </c>
      <c r="U17" s="82">
        <f t="shared" si="2"/>
        <v>0.82352941176470584</v>
      </c>
    </row>
    <row r="18" spans="1:21" hidden="1" x14ac:dyDescent="0.2">
      <c r="P18" s="40" t="s">
        <v>67</v>
      </c>
      <c r="Q18" s="40">
        <f>SUM(Q4:Q17)</f>
        <v>60</v>
      </c>
    </row>
    <row r="19" spans="1:21" hidden="1" x14ac:dyDescent="0.2">
      <c r="P19" s="41" t="s">
        <v>72</v>
      </c>
      <c r="Q19" s="41">
        <v>13</v>
      </c>
    </row>
    <row r="20" spans="1:21" ht="12" hidden="1" customHeight="1" x14ac:dyDescent="0.2">
      <c r="P20" s="42" t="s">
        <v>73</v>
      </c>
      <c r="Q20" s="43">
        <f>SUM(100/(14*Q19)*Q18)</f>
        <v>32.967032967032971</v>
      </c>
    </row>
    <row r="21" spans="1:21" hidden="1" x14ac:dyDescent="0.2">
      <c r="P21" s="44" t="s">
        <v>74</v>
      </c>
      <c r="Q21" s="43">
        <f>100-Q20</f>
        <v>67.032967032967036</v>
      </c>
    </row>
    <row r="22" spans="1:21" hidden="1" x14ac:dyDescent="0.2">
      <c r="A22" s="109" t="s">
        <v>74</v>
      </c>
      <c r="B22" s="108">
        <f>COUNTIF(B4:B17,"X")</f>
        <v>12</v>
      </c>
      <c r="C22" s="108">
        <f>COUNTIF(C4:C17,"X")</f>
        <v>7</v>
      </c>
      <c r="D22" s="108">
        <f>COUNTIF(D4:D17,"X")</f>
        <v>10</v>
      </c>
      <c r="E22" s="111">
        <f>COUNTIF(E4:E17,"X")</f>
        <v>12</v>
      </c>
      <c r="F22" s="108">
        <f t="shared" ref="F22:P22" si="3">COUNTIF(F4:F17,"X")</f>
        <v>9</v>
      </c>
      <c r="G22" s="108"/>
      <c r="H22" s="108">
        <f t="shared" si="3"/>
        <v>10</v>
      </c>
      <c r="I22" s="108">
        <f t="shared" si="3"/>
        <v>6</v>
      </c>
      <c r="J22" s="108">
        <f t="shared" si="3"/>
        <v>10</v>
      </c>
      <c r="K22" s="108">
        <f t="shared" si="3"/>
        <v>10</v>
      </c>
      <c r="L22" s="108"/>
      <c r="M22" s="108">
        <f t="shared" si="3"/>
        <v>6</v>
      </c>
      <c r="N22" s="108">
        <f t="shared" si="3"/>
        <v>7</v>
      </c>
      <c r="O22" s="108">
        <f t="shared" si="3"/>
        <v>10</v>
      </c>
      <c r="P22" s="108">
        <f t="shared" si="3"/>
        <v>13</v>
      </c>
    </row>
    <row r="23" spans="1:21" hidden="1" x14ac:dyDescent="0.2">
      <c r="A23" s="109" t="s">
        <v>73</v>
      </c>
      <c r="B23" s="108">
        <f>COUNTIF(B4:B17,0)</f>
        <v>2</v>
      </c>
      <c r="C23" s="108">
        <f>COUNTIF(C4:C17,0)</f>
        <v>7</v>
      </c>
      <c r="D23" s="108">
        <f>COUNTIF(D4:D17,0)</f>
        <v>4</v>
      </c>
      <c r="E23" s="108">
        <f>COUNTIF(E4:E17,0)</f>
        <v>2</v>
      </c>
      <c r="F23" s="108">
        <f t="shared" ref="F23:P23" si="4">COUNTIF(F4:F17,0)</f>
        <v>5</v>
      </c>
      <c r="G23" s="108"/>
      <c r="H23" s="108">
        <f t="shared" si="4"/>
        <v>4</v>
      </c>
      <c r="I23" s="113">
        <f t="shared" si="4"/>
        <v>8</v>
      </c>
      <c r="J23" s="108">
        <f t="shared" si="4"/>
        <v>4</v>
      </c>
      <c r="K23" s="108">
        <f t="shared" si="4"/>
        <v>4</v>
      </c>
      <c r="L23" s="108"/>
      <c r="M23" s="108">
        <f t="shared" si="4"/>
        <v>8</v>
      </c>
      <c r="N23" s="108">
        <f t="shared" si="4"/>
        <v>7</v>
      </c>
      <c r="O23" s="108">
        <f t="shared" si="4"/>
        <v>4</v>
      </c>
      <c r="P23" s="108">
        <f t="shared" si="4"/>
        <v>1</v>
      </c>
    </row>
  </sheetData>
  <sheetProtection password="8099" sheet="1"/>
  <mergeCells count="3">
    <mergeCell ref="A1:Q1"/>
    <mergeCell ref="L4:L17"/>
    <mergeCell ref="G4:G17"/>
  </mergeCells>
  <phoneticPr fontId="5" type="noConversion"/>
  <printOptions horizontalCentered="1" verticalCentered="1"/>
  <pageMargins left="0" right="0" top="0.98425196850393704" bottom="0.98425196850393704" header="0.51181102362204722" footer="0.51181102362204722"/>
  <pageSetup paperSize="9" scale="98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D0683-794C-4784-842E-500C0A806124}">
  <sheetPr codeName="Tabelle7"/>
  <dimension ref="A1:T2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9" sqref="O29"/>
    </sheetView>
  </sheetViews>
  <sheetFormatPr baseColWidth="10" defaultRowHeight="12.75" x14ac:dyDescent="0.2"/>
  <cols>
    <col min="1" max="1" width="18.7109375" customWidth="1"/>
    <col min="2" max="6" width="8.140625" bestFit="1" customWidth="1"/>
    <col min="7" max="9" width="8.140625" customWidth="1"/>
    <col min="10" max="11" width="8.140625" bestFit="1" customWidth="1"/>
    <col min="12" max="12" width="8.140625" customWidth="1"/>
    <col min="13" max="13" width="8.140625" bestFit="1" customWidth="1"/>
    <col min="14" max="14" width="8.140625" customWidth="1"/>
    <col min="15" max="15" width="8.140625" bestFit="1" customWidth="1"/>
    <col min="16" max="16" width="7.5703125" bestFit="1" customWidth="1"/>
    <col min="17" max="18" width="14.7109375" hidden="1" customWidth="1"/>
    <col min="19" max="19" width="11.42578125" hidden="1" customWidth="1"/>
    <col min="20" max="20" width="18.85546875" hidden="1" customWidth="1"/>
  </cols>
  <sheetData>
    <row r="1" spans="1:20" x14ac:dyDescent="0.2">
      <c r="A1" s="251" t="s">
        <v>145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20" ht="13.5" thickBot="1" x14ac:dyDescent="0.25"/>
    <row r="3" spans="1:20" ht="13.5" thickBot="1" x14ac:dyDescent="0.25">
      <c r="A3" s="29" t="s">
        <v>0</v>
      </c>
      <c r="B3" s="1" t="s">
        <v>132</v>
      </c>
      <c r="C3" s="2" t="s">
        <v>133</v>
      </c>
      <c r="D3" s="2" t="s">
        <v>134</v>
      </c>
      <c r="E3" s="2" t="s">
        <v>135</v>
      </c>
      <c r="F3" s="2" t="s">
        <v>136</v>
      </c>
      <c r="G3" s="2" t="s">
        <v>137</v>
      </c>
      <c r="H3" s="2" t="s">
        <v>138</v>
      </c>
      <c r="I3" s="2" t="s">
        <v>147</v>
      </c>
      <c r="J3" s="2" t="s">
        <v>139</v>
      </c>
      <c r="K3" s="2" t="s">
        <v>140</v>
      </c>
      <c r="L3" s="2" t="s">
        <v>141</v>
      </c>
      <c r="M3" s="2" t="s">
        <v>142</v>
      </c>
      <c r="N3" s="22" t="s">
        <v>143</v>
      </c>
      <c r="O3" s="38" t="s">
        <v>144</v>
      </c>
      <c r="P3" s="17" t="s">
        <v>45</v>
      </c>
      <c r="Q3" s="1" t="s">
        <v>110</v>
      </c>
      <c r="R3" s="70" t="s">
        <v>111</v>
      </c>
      <c r="S3" s="2" t="s">
        <v>113</v>
      </c>
      <c r="T3" s="77" t="s">
        <v>112</v>
      </c>
    </row>
    <row r="4" spans="1:20" ht="12.75" customHeight="1" x14ac:dyDescent="0.2">
      <c r="A4" s="30" t="s">
        <v>1</v>
      </c>
      <c r="B4" s="33" t="s">
        <v>26</v>
      </c>
      <c r="C4" s="12" t="s">
        <v>26</v>
      </c>
      <c r="D4" s="12" t="s">
        <v>26</v>
      </c>
      <c r="E4" s="12" t="s">
        <v>26</v>
      </c>
      <c r="F4" s="12" t="s">
        <v>26</v>
      </c>
      <c r="G4" s="11" t="s">
        <v>26</v>
      </c>
      <c r="H4" s="12" t="s">
        <v>26</v>
      </c>
      <c r="I4" s="270" t="s">
        <v>165</v>
      </c>
      <c r="J4" s="12" t="s">
        <v>26</v>
      </c>
      <c r="K4" s="39" t="s">
        <v>48</v>
      </c>
      <c r="L4" s="95" t="s">
        <v>26</v>
      </c>
      <c r="M4" s="12" t="s">
        <v>26</v>
      </c>
      <c r="N4" s="12" t="s">
        <v>26</v>
      </c>
      <c r="O4" s="273" t="s">
        <v>146</v>
      </c>
      <c r="P4" s="25">
        <f t="shared" ref="P4:P17" si="0">COUNTIF(B4:O4,0)</f>
        <v>1</v>
      </c>
      <c r="Q4" s="60">
        <f>COUNTIF(B4:N4,"X")+'2009'!R4</f>
        <v>75</v>
      </c>
      <c r="R4" s="83">
        <f>COUNTIF(B4:O4,0)+'2009'!S4</f>
        <v>5</v>
      </c>
      <c r="S4" s="78">
        <f>SUM(Q4:R4)</f>
        <v>80</v>
      </c>
      <c r="T4" s="81">
        <f>Q4/S4</f>
        <v>0.9375</v>
      </c>
    </row>
    <row r="5" spans="1:20" x14ac:dyDescent="0.2">
      <c r="A5" s="31" t="s">
        <v>2</v>
      </c>
      <c r="B5" s="88">
        <v>0</v>
      </c>
      <c r="C5" s="93" t="s">
        <v>26</v>
      </c>
      <c r="D5" s="14" t="s">
        <v>26</v>
      </c>
      <c r="E5" s="93" t="s">
        <v>26</v>
      </c>
      <c r="F5" s="87">
        <v>0</v>
      </c>
      <c r="G5" s="13" t="s">
        <v>26</v>
      </c>
      <c r="H5" s="87">
        <v>0</v>
      </c>
      <c r="I5" s="271"/>
      <c r="J5" s="14" t="s">
        <v>26</v>
      </c>
      <c r="K5" s="87">
        <v>0</v>
      </c>
      <c r="L5" s="87">
        <v>0</v>
      </c>
      <c r="M5" s="14" t="s">
        <v>26</v>
      </c>
      <c r="N5" s="96">
        <v>0</v>
      </c>
      <c r="O5" s="274"/>
      <c r="P5" s="25">
        <f t="shared" si="0"/>
        <v>6</v>
      </c>
      <c r="Q5" s="61">
        <f>COUNTIF(B5:N5,"X")+'2009'!R5</f>
        <v>55</v>
      </c>
      <c r="R5" s="84">
        <f>COUNTIF(B5:O5,0)+'2009'!S5</f>
        <v>25</v>
      </c>
      <c r="S5" s="79">
        <f t="shared" ref="S5:S17" si="1">SUM(Q5:R5)</f>
        <v>80</v>
      </c>
      <c r="T5" s="81">
        <f t="shared" ref="T5:T17" si="2">Q5/S5</f>
        <v>0.6875</v>
      </c>
    </row>
    <row r="6" spans="1:20" x14ac:dyDescent="0.2">
      <c r="A6" s="31" t="s">
        <v>3</v>
      </c>
      <c r="B6" s="88">
        <v>0</v>
      </c>
      <c r="C6" s="14" t="s">
        <v>26</v>
      </c>
      <c r="D6" s="14" t="s">
        <v>26</v>
      </c>
      <c r="E6" s="14" t="s">
        <v>26</v>
      </c>
      <c r="F6" s="87">
        <v>0</v>
      </c>
      <c r="G6" s="87">
        <v>0</v>
      </c>
      <c r="H6" s="87">
        <v>0</v>
      </c>
      <c r="I6" s="271"/>
      <c r="J6" s="93" t="s">
        <v>26</v>
      </c>
      <c r="K6" s="87">
        <v>0</v>
      </c>
      <c r="L6" s="87">
        <v>0</v>
      </c>
      <c r="M6" s="93" t="s">
        <v>26</v>
      </c>
      <c r="N6" s="14" t="s">
        <v>26</v>
      </c>
      <c r="O6" s="274"/>
      <c r="P6" s="25">
        <f t="shared" si="0"/>
        <v>6</v>
      </c>
      <c r="Q6" s="61">
        <f>COUNTIF(B6:N6,"X")+'2009'!R6</f>
        <v>47</v>
      </c>
      <c r="R6" s="84">
        <f>COUNTIF(B6:O6,0)+'2009'!S6</f>
        <v>33</v>
      </c>
      <c r="S6" s="79">
        <f t="shared" si="1"/>
        <v>80</v>
      </c>
      <c r="T6" s="81">
        <f t="shared" si="2"/>
        <v>0.58750000000000002</v>
      </c>
    </row>
    <row r="7" spans="1:20" x14ac:dyDescent="0.2">
      <c r="A7" s="31" t="s">
        <v>4</v>
      </c>
      <c r="B7" s="34" t="s">
        <v>26</v>
      </c>
      <c r="C7" s="93" t="s">
        <v>26</v>
      </c>
      <c r="D7" s="93" t="s">
        <v>26</v>
      </c>
      <c r="E7" s="87">
        <v>0</v>
      </c>
      <c r="F7" s="14" t="s">
        <v>26</v>
      </c>
      <c r="G7" s="87">
        <v>0</v>
      </c>
      <c r="H7" s="93" t="s">
        <v>26</v>
      </c>
      <c r="I7" s="271"/>
      <c r="J7" s="87">
        <v>0</v>
      </c>
      <c r="K7" s="14" t="s">
        <v>26</v>
      </c>
      <c r="L7" s="87">
        <v>0</v>
      </c>
      <c r="M7" s="93" t="s">
        <v>26</v>
      </c>
      <c r="N7" s="14" t="s">
        <v>26</v>
      </c>
      <c r="O7" s="274"/>
      <c r="P7" s="25">
        <f t="shared" si="0"/>
        <v>4</v>
      </c>
      <c r="Q7" s="61">
        <f>COUNTIF(B7:N7,"X")+'2009'!R7</f>
        <v>60</v>
      </c>
      <c r="R7" s="84">
        <f>COUNTIF(B7:O7,0)+'2009'!S7</f>
        <v>20</v>
      </c>
      <c r="S7" s="79">
        <f t="shared" si="1"/>
        <v>80</v>
      </c>
      <c r="T7" s="81">
        <f t="shared" si="2"/>
        <v>0.75</v>
      </c>
    </row>
    <row r="8" spans="1:20" x14ac:dyDescent="0.2">
      <c r="A8" s="31" t="s">
        <v>5</v>
      </c>
      <c r="B8" s="34" t="s">
        <v>26</v>
      </c>
      <c r="C8" s="14" t="s">
        <v>26</v>
      </c>
      <c r="D8" s="93" t="s">
        <v>26</v>
      </c>
      <c r="E8" s="87">
        <v>0</v>
      </c>
      <c r="F8" s="14" t="s">
        <v>26</v>
      </c>
      <c r="G8" s="13" t="s">
        <v>26</v>
      </c>
      <c r="H8" s="14" t="s">
        <v>26</v>
      </c>
      <c r="I8" s="271"/>
      <c r="J8" s="87">
        <v>0</v>
      </c>
      <c r="K8" s="14" t="s">
        <v>26</v>
      </c>
      <c r="L8" s="14" t="s">
        <v>26</v>
      </c>
      <c r="M8" s="14" t="s">
        <v>26</v>
      </c>
      <c r="N8" s="93" t="s">
        <v>26</v>
      </c>
      <c r="O8" s="274"/>
      <c r="P8" s="25">
        <f t="shared" si="0"/>
        <v>2</v>
      </c>
      <c r="Q8" s="61">
        <f>COUNTIF(B8:N8,"X")+'2009'!R8</f>
        <v>65</v>
      </c>
      <c r="R8" s="84">
        <f>COUNTIF(B8:O8,0)+'2009'!S8</f>
        <v>15</v>
      </c>
      <c r="S8" s="79">
        <f t="shared" si="1"/>
        <v>80</v>
      </c>
      <c r="T8" s="81">
        <f t="shared" si="2"/>
        <v>0.8125</v>
      </c>
    </row>
    <row r="9" spans="1:20" x14ac:dyDescent="0.2">
      <c r="A9" s="31" t="s">
        <v>11</v>
      </c>
      <c r="B9" s="34" t="s">
        <v>26</v>
      </c>
      <c r="C9" s="14" t="s">
        <v>26</v>
      </c>
      <c r="D9" s="14" t="s">
        <v>26</v>
      </c>
      <c r="E9" s="14" t="s">
        <v>26</v>
      </c>
      <c r="F9" s="14" t="s">
        <v>26</v>
      </c>
      <c r="G9" s="13" t="s">
        <v>26</v>
      </c>
      <c r="H9" s="14" t="s">
        <v>26</v>
      </c>
      <c r="I9" s="271"/>
      <c r="J9" s="14" t="s">
        <v>26</v>
      </c>
      <c r="K9" s="14" t="s">
        <v>26</v>
      </c>
      <c r="L9" s="14" t="s">
        <v>26</v>
      </c>
      <c r="M9" s="14" t="s">
        <v>26</v>
      </c>
      <c r="N9" s="14" t="s">
        <v>26</v>
      </c>
      <c r="O9" s="274"/>
      <c r="P9" s="25">
        <f t="shared" si="0"/>
        <v>0</v>
      </c>
      <c r="Q9" s="61">
        <f>COUNTIF(B9:N9,"X")+'2009'!R9</f>
        <v>79</v>
      </c>
      <c r="R9" s="84">
        <f>COUNTIF(B9:O9,0)+'2009'!S9</f>
        <v>1</v>
      </c>
      <c r="S9" s="79">
        <f t="shared" si="1"/>
        <v>80</v>
      </c>
      <c r="T9" s="81">
        <f t="shared" si="2"/>
        <v>0.98750000000000004</v>
      </c>
    </row>
    <row r="10" spans="1:20" x14ac:dyDescent="0.2">
      <c r="A10" s="31" t="s">
        <v>47</v>
      </c>
      <c r="B10" s="34" t="s">
        <v>26</v>
      </c>
      <c r="C10" s="93" t="s">
        <v>26</v>
      </c>
      <c r="D10" s="14" t="s">
        <v>26</v>
      </c>
      <c r="E10" s="14" t="s">
        <v>26</v>
      </c>
      <c r="F10" s="93" t="s">
        <v>26</v>
      </c>
      <c r="G10" s="87">
        <v>0</v>
      </c>
      <c r="H10" s="87">
        <v>0</v>
      </c>
      <c r="I10" s="271"/>
      <c r="J10" s="14" t="s">
        <v>26</v>
      </c>
      <c r="K10" s="87">
        <v>0</v>
      </c>
      <c r="L10" s="93" t="s">
        <v>26</v>
      </c>
      <c r="M10" s="14" t="s">
        <v>26</v>
      </c>
      <c r="N10" s="96">
        <v>0</v>
      </c>
      <c r="O10" s="274"/>
      <c r="P10" s="25">
        <f t="shared" si="0"/>
        <v>4</v>
      </c>
      <c r="Q10" s="61">
        <f>COUNTIF(B10:N10,"X")+'2009'!R10</f>
        <v>56</v>
      </c>
      <c r="R10" s="84">
        <f>COUNTIF(B10:O10,0)+'2009'!S10</f>
        <v>24</v>
      </c>
      <c r="S10" s="79">
        <f t="shared" si="1"/>
        <v>80</v>
      </c>
      <c r="T10" s="81">
        <f t="shared" si="2"/>
        <v>0.7</v>
      </c>
    </row>
    <row r="11" spans="1:20" x14ac:dyDescent="0.2">
      <c r="A11" s="31" t="s">
        <v>6</v>
      </c>
      <c r="B11" s="34" t="s">
        <v>26</v>
      </c>
      <c r="C11" s="14" t="s">
        <v>26</v>
      </c>
      <c r="D11" s="14" t="s">
        <v>26</v>
      </c>
      <c r="E11" s="14" t="s">
        <v>26</v>
      </c>
      <c r="F11" s="14" t="s">
        <v>26</v>
      </c>
      <c r="G11" s="13" t="s">
        <v>26</v>
      </c>
      <c r="H11" s="14" t="s">
        <v>26</v>
      </c>
      <c r="I11" s="271"/>
      <c r="J11" s="14" t="s">
        <v>26</v>
      </c>
      <c r="K11" s="14" t="s">
        <v>26</v>
      </c>
      <c r="L11" s="14" t="s">
        <v>26</v>
      </c>
      <c r="M11" s="14" t="s">
        <v>26</v>
      </c>
      <c r="N11" s="14" t="s">
        <v>26</v>
      </c>
      <c r="O11" s="274"/>
      <c r="P11" s="25">
        <f t="shared" si="0"/>
        <v>0</v>
      </c>
      <c r="Q11" s="61">
        <f>COUNTIF(B11:N11,"X")+'2009'!R11</f>
        <v>80</v>
      </c>
      <c r="R11" s="84">
        <f>COUNTIF(B11:O11,0)+'2009'!S11</f>
        <v>0</v>
      </c>
      <c r="S11" s="79">
        <f t="shared" si="1"/>
        <v>80</v>
      </c>
      <c r="T11" s="81">
        <f t="shared" si="2"/>
        <v>1</v>
      </c>
    </row>
    <row r="12" spans="1:20" x14ac:dyDescent="0.2">
      <c r="A12" s="31" t="s">
        <v>7</v>
      </c>
      <c r="B12" s="86" t="s">
        <v>26</v>
      </c>
      <c r="C12" s="93" t="s">
        <v>26</v>
      </c>
      <c r="D12" s="87">
        <v>0</v>
      </c>
      <c r="E12" s="24" t="s">
        <v>48</v>
      </c>
      <c r="F12" s="87">
        <v>0</v>
      </c>
      <c r="G12" s="87">
        <v>0</v>
      </c>
      <c r="H12" s="14" t="s">
        <v>26</v>
      </c>
      <c r="I12" s="271"/>
      <c r="J12" s="93" t="s">
        <v>26</v>
      </c>
      <c r="K12" s="14" t="s">
        <v>26</v>
      </c>
      <c r="L12" s="87">
        <v>0</v>
      </c>
      <c r="M12" s="93" t="s">
        <v>26</v>
      </c>
      <c r="N12" s="96">
        <v>0</v>
      </c>
      <c r="O12" s="274"/>
      <c r="P12" s="25">
        <f t="shared" si="0"/>
        <v>6</v>
      </c>
      <c r="Q12" s="61">
        <f>COUNTIF(B12:N12,"X")+'2009'!R12</f>
        <v>46</v>
      </c>
      <c r="R12" s="84">
        <f>COUNTIF(B12:O12,0)+'2009'!S12</f>
        <v>34</v>
      </c>
      <c r="S12" s="79">
        <f t="shared" si="1"/>
        <v>80</v>
      </c>
      <c r="T12" s="81">
        <f t="shared" si="2"/>
        <v>0.57499999999999996</v>
      </c>
    </row>
    <row r="13" spans="1:20" x14ac:dyDescent="0.2">
      <c r="A13" s="31" t="s">
        <v>8</v>
      </c>
      <c r="B13" s="34" t="s">
        <v>26</v>
      </c>
      <c r="C13" s="93" t="s">
        <v>26</v>
      </c>
      <c r="D13" s="14" t="s">
        <v>26</v>
      </c>
      <c r="E13" s="93" t="s">
        <v>26</v>
      </c>
      <c r="F13" s="93" t="s">
        <v>26</v>
      </c>
      <c r="G13" s="93" t="s">
        <v>26</v>
      </c>
      <c r="H13" s="87">
        <v>0</v>
      </c>
      <c r="I13" s="271"/>
      <c r="J13" s="93" t="s">
        <v>26</v>
      </c>
      <c r="K13" s="14" t="s">
        <v>26</v>
      </c>
      <c r="L13" s="93" t="s">
        <v>26</v>
      </c>
      <c r="M13" s="93" t="s">
        <v>26</v>
      </c>
      <c r="N13" s="14" t="s">
        <v>26</v>
      </c>
      <c r="O13" s="274"/>
      <c r="P13" s="25">
        <f t="shared" si="0"/>
        <v>1</v>
      </c>
      <c r="Q13" s="61">
        <f>COUNTIF(B13:N13,"X")+'2009'!R13</f>
        <v>37</v>
      </c>
      <c r="R13" s="84">
        <f>COUNTIF(B13:O13,0)+'2009'!S13</f>
        <v>43</v>
      </c>
      <c r="S13" s="79">
        <f t="shared" si="1"/>
        <v>80</v>
      </c>
      <c r="T13" s="81">
        <f t="shared" si="2"/>
        <v>0.46250000000000002</v>
      </c>
    </row>
    <row r="14" spans="1:20" x14ac:dyDescent="0.2">
      <c r="A14" s="31" t="s">
        <v>13</v>
      </c>
      <c r="B14" s="88">
        <v>0</v>
      </c>
      <c r="C14" s="14" t="s">
        <v>26</v>
      </c>
      <c r="D14" s="93" t="s">
        <v>26</v>
      </c>
      <c r="E14" s="14" t="s">
        <v>26</v>
      </c>
      <c r="F14" s="87">
        <v>0</v>
      </c>
      <c r="G14" s="87">
        <v>0</v>
      </c>
      <c r="H14" s="93" t="s">
        <v>26</v>
      </c>
      <c r="I14" s="271"/>
      <c r="J14" s="87">
        <v>0</v>
      </c>
      <c r="K14" s="24" t="s">
        <v>48</v>
      </c>
      <c r="L14" s="93" t="s">
        <v>26</v>
      </c>
      <c r="M14" s="87">
        <v>0</v>
      </c>
      <c r="N14" s="96">
        <v>0</v>
      </c>
      <c r="O14" s="274"/>
      <c r="P14" s="25">
        <f t="shared" si="0"/>
        <v>7</v>
      </c>
      <c r="Q14" s="61">
        <f>COUNTIF(B14:N14,"X")+'2009'!R14</f>
        <v>51</v>
      </c>
      <c r="R14" s="84">
        <f>COUNTIF(B14:O14,0)+'2009'!S14</f>
        <v>29</v>
      </c>
      <c r="S14" s="79">
        <f t="shared" si="1"/>
        <v>80</v>
      </c>
      <c r="T14" s="81">
        <f t="shared" si="2"/>
        <v>0.63749999999999996</v>
      </c>
    </row>
    <row r="15" spans="1:20" x14ac:dyDescent="0.2">
      <c r="A15" s="31" t="s">
        <v>9</v>
      </c>
      <c r="B15" s="34" t="s">
        <v>26</v>
      </c>
      <c r="C15" s="87">
        <v>0</v>
      </c>
      <c r="D15" s="14" t="s">
        <v>26</v>
      </c>
      <c r="E15" s="24" t="s">
        <v>48</v>
      </c>
      <c r="F15" s="87">
        <v>0</v>
      </c>
      <c r="G15" s="13" t="s">
        <v>26</v>
      </c>
      <c r="H15" s="93" t="s">
        <v>26</v>
      </c>
      <c r="I15" s="271"/>
      <c r="J15" s="14" t="s">
        <v>26</v>
      </c>
      <c r="K15" s="24" t="s">
        <v>48</v>
      </c>
      <c r="L15" s="87">
        <v>0</v>
      </c>
      <c r="M15" s="14" t="s">
        <v>26</v>
      </c>
      <c r="N15" s="93" t="s">
        <v>26</v>
      </c>
      <c r="O15" s="274"/>
      <c r="P15" s="25">
        <f t="shared" si="0"/>
        <v>5</v>
      </c>
      <c r="Q15" s="61">
        <f>COUNTIF(B15:N15,"X")+'2009'!R15</f>
        <v>61</v>
      </c>
      <c r="R15" s="84">
        <f>COUNTIF(B15:O15,0)+'2009'!S15</f>
        <v>19</v>
      </c>
      <c r="S15" s="79">
        <f t="shared" si="1"/>
        <v>80</v>
      </c>
      <c r="T15" s="81">
        <f t="shared" si="2"/>
        <v>0.76249999999999996</v>
      </c>
    </row>
    <row r="16" spans="1:20" x14ac:dyDescent="0.2">
      <c r="A16" s="31" t="s">
        <v>10</v>
      </c>
      <c r="B16" s="88">
        <v>0</v>
      </c>
      <c r="C16" s="87">
        <v>0</v>
      </c>
      <c r="D16" s="14" t="s">
        <v>26</v>
      </c>
      <c r="E16" s="24" t="s">
        <v>48</v>
      </c>
      <c r="F16" s="93" t="s">
        <v>26</v>
      </c>
      <c r="G16" s="87">
        <v>0</v>
      </c>
      <c r="H16" s="87">
        <v>0</v>
      </c>
      <c r="I16" s="271"/>
      <c r="J16" s="87">
        <v>0</v>
      </c>
      <c r="K16" s="93" t="s">
        <v>26</v>
      </c>
      <c r="L16" s="87">
        <v>0</v>
      </c>
      <c r="M16" s="93" t="s">
        <v>26</v>
      </c>
      <c r="N16" s="14" t="s">
        <v>26</v>
      </c>
      <c r="O16" s="274"/>
      <c r="P16" s="25">
        <f t="shared" si="0"/>
        <v>7</v>
      </c>
      <c r="Q16" s="61">
        <f>COUNTIF(B16:N16,"X")+'2009'!R16</f>
        <v>51</v>
      </c>
      <c r="R16" s="84">
        <f>COUNTIF(B16:O16,0)+'2009'!S16</f>
        <v>29</v>
      </c>
      <c r="S16" s="79">
        <f t="shared" si="1"/>
        <v>80</v>
      </c>
      <c r="T16" s="81">
        <f t="shared" si="2"/>
        <v>0.63749999999999996</v>
      </c>
    </row>
    <row r="17" spans="1:20" ht="13.5" thickBot="1" x14ac:dyDescent="0.25">
      <c r="A17" s="32" t="s">
        <v>12</v>
      </c>
      <c r="B17" s="92">
        <v>0</v>
      </c>
      <c r="C17" s="16" t="s">
        <v>26</v>
      </c>
      <c r="D17" s="94" t="s">
        <v>26</v>
      </c>
      <c r="E17" s="16" t="s">
        <v>26</v>
      </c>
      <c r="F17" s="16" t="s">
        <v>26</v>
      </c>
      <c r="G17" s="89">
        <v>0</v>
      </c>
      <c r="H17" s="94" t="s">
        <v>26</v>
      </c>
      <c r="I17" s="272"/>
      <c r="J17" s="89">
        <v>0</v>
      </c>
      <c r="K17" s="16" t="s">
        <v>26</v>
      </c>
      <c r="L17" s="89">
        <v>0</v>
      </c>
      <c r="M17" s="94" t="s">
        <v>26</v>
      </c>
      <c r="N17" s="94" t="s">
        <v>26</v>
      </c>
      <c r="O17" s="275"/>
      <c r="P17" s="26">
        <f t="shared" si="0"/>
        <v>4</v>
      </c>
      <c r="Q17" s="62">
        <f>COUNTIF(B17:N17,"X")+'2009'!R17</f>
        <v>64</v>
      </c>
      <c r="R17" s="85">
        <f>COUNTIF(B17:O17,0)+'2009'!S17</f>
        <v>16</v>
      </c>
      <c r="S17" s="80">
        <f t="shared" si="1"/>
        <v>80</v>
      </c>
      <c r="T17" s="82">
        <f t="shared" si="2"/>
        <v>0.8</v>
      </c>
    </row>
    <row r="18" spans="1:20" hidden="1" x14ac:dyDescent="0.2">
      <c r="O18" s="40" t="s">
        <v>67</v>
      </c>
      <c r="P18" s="40">
        <f>SUM(P4:P17)</f>
        <v>53</v>
      </c>
    </row>
    <row r="19" spans="1:20" hidden="1" x14ac:dyDescent="0.2">
      <c r="O19" s="41" t="s">
        <v>72</v>
      </c>
      <c r="P19" s="41">
        <v>12</v>
      </c>
    </row>
    <row r="20" spans="1:20" ht="12" hidden="1" customHeight="1" x14ac:dyDescent="0.2">
      <c r="O20" s="42" t="s">
        <v>73</v>
      </c>
      <c r="P20" s="43">
        <f>SUM(100/(14*P19)*P18)</f>
        <v>31.547619047619047</v>
      </c>
    </row>
    <row r="21" spans="1:20" hidden="1" x14ac:dyDescent="0.2">
      <c r="O21" s="44" t="s">
        <v>74</v>
      </c>
      <c r="P21" s="43">
        <f>100-P20</f>
        <v>68.452380952380949</v>
      </c>
    </row>
    <row r="22" spans="1:20" hidden="1" x14ac:dyDescent="0.2">
      <c r="A22" s="109" t="s">
        <v>74</v>
      </c>
      <c r="B22" s="108">
        <f>COUNTIF(B4:B17,"X")</f>
        <v>9</v>
      </c>
      <c r="C22" s="108">
        <f>COUNTIF(C4:C17,"X")</f>
        <v>12</v>
      </c>
      <c r="D22" s="108">
        <f>COUNTIF(D4:D17,"X")</f>
        <v>13</v>
      </c>
      <c r="E22" s="111">
        <f>COUNTIF(E4:E17,"X")</f>
        <v>9</v>
      </c>
      <c r="F22" s="108">
        <f t="shared" ref="F22:N22" si="3">COUNTIF(F4:F17,"X")</f>
        <v>9</v>
      </c>
      <c r="G22" s="108">
        <f t="shared" si="3"/>
        <v>7</v>
      </c>
      <c r="H22" s="108">
        <f t="shared" si="3"/>
        <v>9</v>
      </c>
      <c r="I22" s="108"/>
      <c r="J22" s="108">
        <f t="shared" si="3"/>
        <v>9</v>
      </c>
      <c r="K22" s="108">
        <f t="shared" si="3"/>
        <v>8</v>
      </c>
      <c r="L22" s="108">
        <f t="shared" si="3"/>
        <v>7</v>
      </c>
      <c r="M22" s="108">
        <f t="shared" si="3"/>
        <v>13</v>
      </c>
      <c r="N22" s="108">
        <f t="shared" si="3"/>
        <v>10</v>
      </c>
      <c r="O22" s="108"/>
      <c r="P22" s="108"/>
    </row>
    <row r="23" spans="1:20" hidden="1" x14ac:dyDescent="0.2">
      <c r="A23" s="109" t="s">
        <v>73</v>
      </c>
      <c r="B23" s="108">
        <f>COUNTIF(B4:B17,0)</f>
        <v>5</v>
      </c>
      <c r="C23" s="108">
        <f>COUNTIF(C4:C17,0)</f>
        <v>2</v>
      </c>
      <c r="D23" s="108">
        <f>COUNTIF(D4:D17,0)</f>
        <v>1</v>
      </c>
      <c r="E23" s="108">
        <f>COUNTIF(E4:E17,0)</f>
        <v>5</v>
      </c>
      <c r="F23" s="108">
        <f t="shared" ref="F23:N23" si="4">COUNTIF(F4:F17,0)</f>
        <v>5</v>
      </c>
      <c r="G23" s="108">
        <f t="shared" si="4"/>
        <v>7</v>
      </c>
      <c r="H23" s="108">
        <f t="shared" si="4"/>
        <v>5</v>
      </c>
      <c r="I23" s="108"/>
      <c r="J23" s="108">
        <f t="shared" si="4"/>
        <v>5</v>
      </c>
      <c r="K23" s="108">
        <f t="shared" si="4"/>
        <v>6</v>
      </c>
      <c r="L23" s="108">
        <f t="shared" si="4"/>
        <v>7</v>
      </c>
      <c r="M23" s="108">
        <f t="shared" si="4"/>
        <v>1</v>
      </c>
      <c r="N23" s="108">
        <f t="shared" si="4"/>
        <v>4</v>
      </c>
      <c r="O23" s="108"/>
      <c r="P23" s="108"/>
    </row>
  </sheetData>
  <sheetProtection password="8099" sheet="1"/>
  <mergeCells count="3">
    <mergeCell ref="A1:P1"/>
    <mergeCell ref="O4:O17"/>
    <mergeCell ref="I4:I17"/>
  </mergeCells>
  <phoneticPr fontId="5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landscape" horizontalDpi="200" verticalDpi="200" r:id="rId1"/>
  <headerFooter alignWithMargins="0"/>
  <ignoredErrors>
    <ignoredError sqref="E12 E15 E16 K4:K15" numberStoredAsText="1"/>
    <ignoredError sqref="B3:O3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7378-38CD-40EF-A9C6-CDD4BD86D2BA}">
  <sheetPr codeName="Tabelle8"/>
  <dimension ref="A1:V23"/>
  <sheetViews>
    <sheetView zoomScaleNormal="100" workbookViewId="0">
      <pane xSplit="1" topLeftCell="B1" activePane="topRight" state="frozen"/>
      <selection activeCell="S1" sqref="S1:V65536"/>
      <selection pane="topRight" activeCell="I28" sqref="I28"/>
    </sheetView>
  </sheetViews>
  <sheetFormatPr baseColWidth="10" defaultRowHeight="12.75" x14ac:dyDescent="0.2"/>
  <cols>
    <col min="1" max="1" width="18.7109375" customWidth="1"/>
    <col min="2" max="6" width="8.140625" bestFit="1" customWidth="1"/>
    <col min="7" max="10" width="8.140625" customWidth="1"/>
    <col min="11" max="12" width="8.140625" bestFit="1" customWidth="1"/>
    <col min="13" max="13" width="8.140625" customWidth="1"/>
    <col min="14" max="14" width="8.140625" bestFit="1" customWidth="1"/>
    <col min="15" max="15" width="8.140625" customWidth="1"/>
    <col min="16" max="16" width="8.140625" bestFit="1" customWidth="1"/>
    <col min="17" max="17" width="8.140625" customWidth="1"/>
    <col min="18" max="18" width="7.5703125" bestFit="1" customWidth="1"/>
    <col min="19" max="20" width="14.7109375" hidden="1" customWidth="1"/>
    <col min="21" max="21" width="11.42578125" hidden="1" customWidth="1"/>
    <col min="22" max="22" width="18.85546875" hidden="1" customWidth="1"/>
  </cols>
  <sheetData>
    <row r="1" spans="1:22" x14ac:dyDescent="0.2">
      <c r="A1" s="251" t="s">
        <v>149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22" ht="13.5" thickBot="1" x14ac:dyDescent="0.25"/>
    <row r="3" spans="1:22" ht="13.5" thickBot="1" x14ac:dyDescent="0.25">
      <c r="A3" s="29" t="s">
        <v>0</v>
      </c>
      <c r="B3" s="1" t="s">
        <v>148</v>
      </c>
      <c r="C3" s="2" t="s">
        <v>150</v>
      </c>
      <c r="D3" s="2" t="s">
        <v>151</v>
      </c>
      <c r="E3" s="2" t="s">
        <v>152</v>
      </c>
      <c r="F3" s="2" t="s">
        <v>153</v>
      </c>
      <c r="G3" s="2" t="s">
        <v>154</v>
      </c>
      <c r="H3" s="2" t="s">
        <v>156</v>
      </c>
      <c r="I3" s="2" t="s">
        <v>157</v>
      </c>
      <c r="J3" s="2" t="s">
        <v>163</v>
      </c>
      <c r="K3" s="2" t="s">
        <v>158</v>
      </c>
      <c r="L3" s="2" t="s">
        <v>166</v>
      </c>
      <c r="M3" s="2" t="s">
        <v>159</v>
      </c>
      <c r="N3" s="2" t="s">
        <v>160</v>
      </c>
      <c r="O3" s="22" t="s">
        <v>161</v>
      </c>
      <c r="P3" s="65" t="s">
        <v>162</v>
      </c>
      <c r="Q3" s="38" t="s">
        <v>167</v>
      </c>
      <c r="R3" s="17" t="s">
        <v>45</v>
      </c>
      <c r="S3" s="1" t="s">
        <v>110</v>
      </c>
      <c r="T3" s="70" t="s">
        <v>111</v>
      </c>
      <c r="U3" s="2" t="s">
        <v>113</v>
      </c>
      <c r="V3" s="77" t="s">
        <v>112</v>
      </c>
    </row>
    <row r="4" spans="1:22" ht="12.75" customHeight="1" x14ac:dyDescent="0.2">
      <c r="A4" s="30" t="s">
        <v>1</v>
      </c>
      <c r="B4" s="103" t="s">
        <v>48</v>
      </c>
      <c r="C4" s="114">
        <v>0</v>
      </c>
      <c r="D4" s="4" t="s">
        <v>26</v>
      </c>
      <c r="E4" s="4" t="s">
        <v>26</v>
      </c>
      <c r="F4" s="114">
        <v>0</v>
      </c>
      <c r="G4" s="97" t="s">
        <v>26</v>
      </c>
      <c r="H4" s="273" t="s">
        <v>155</v>
      </c>
      <c r="I4" s="117" t="s">
        <v>48</v>
      </c>
      <c r="J4" s="270" t="s">
        <v>164</v>
      </c>
      <c r="K4" s="4" t="s">
        <v>26</v>
      </c>
      <c r="L4" s="117" t="s">
        <v>48</v>
      </c>
      <c r="M4" s="98" t="s">
        <v>26</v>
      </c>
      <c r="N4" s="4" t="s">
        <v>26</v>
      </c>
      <c r="O4" s="4" t="s">
        <v>26</v>
      </c>
      <c r="P4" s="118" t="s">
        <v>26</v>
      </c>
      <c r="Q4" s="123" t="s">
        <v>48</v>
      </c>
      <c r="R4" s="25">
        <f t="shared" ref="R4:R17" si="0">COUNTIF(B4:P4,0)</f>
        <v>5</v>
      </c>
      <c r="S4" s="60">
        <f>COUNTIF(B4:Q4,"X")+'2010'!Q4</f>
        <v>83</v>
      </c>
      <c r="T4" s="83">
        <f>COUNTIF(B4:Q4,0)+'2010'!R4</f>
        <v>11</v>
      </c>
      <c r="U4" s="78">
        <f>SUM(S4:T4)</f>
        <v>94</v>
      </c>
      <c r="V4" s="81">
        <f>S4/U4</f>
        <v>0.88297872340425532</v>
      </c>
    </row>
    <row r="5" spans="1:22" x14ac:dyDescent="0.2">
      <c r="A5" s="31" t="s">
        <v>2</v>
      </c>
      <c r="B5" s="102" t="s">
        <v>26</v>
      </c>
      <c r="C5" s="99" t="s">
        <v>26</v>
      </c>
      <c r="D5" s="107" t="s">
        <v>48</v>
      </c>
      <c r="E5" s="99" t="s">
        <v>26</v>
      </c>
      <c r="F5" s="96">
        <v>0</v>
      </c>
      <c r="G5" s="6" t="s">
        <v>26</v>
      </c>
      <c r="H5" s="274"/>
      <c r="I5" s="10" t="s">
        <v>26</v>
      </c>
      <c r="J5" s="271"/>
      <c r="K5" s="107" t="s">
        <v>48</v>
      </c>
      <c r="L5" s="99" t="s">
        <v>26</v>
      </c>
      <c r="M5" s="96">
        <v>0</v>
      </c>
      <c r="N5" s="6" t="s">
        <v>26</v>
      </c>
      <c r="O5" s="99" t="s">
        <v>26</v>
      </c>
      <c r="P5" s="119" t="s">
        <v>26</v>
      </c>
      <c r="Q5" s="122" t="s">
        <v>26</v>
      </c>
      <c r="R5" s="25">
        <f t="shared" si="0"/>
        <v>4</v>
      </c>
      <c r="S5" s="61">
        <f>COUNTIF(B5:Q5,"X")+'2010'!Q5</f>
        <v>65</v>
      </c>
      <c r="T5" s="84">
        <f>COUNTIF(B5:Q5,0)+'2010'!R5</f>
        <v>29</v>
      </c>
      <c r="U5" s="79">
        <f t="shared" ref="U5:U17" si="1">SUM(S5:T5)</f>
        <v>94</v>
      </c>
      <c r="V5" s="81">
        <f t="shared" ref="V5:V17" si="2">S5/U5</f>
        <v>0.69148936170212771</v>
      </c>
    </row>
    <row r="6" spans="1:22" x14ac:dyDescent="0.2">
      <c r="A6" s="31" t="s">
        <v>3</v>
      </c>
      <c r="B6" s="102" t="s">
        <v>26</v>
      </c>
      <c r="C6" s="6" t="s">
        <v>26</v>
      </c>
      <c r="D6" s="107" t="s">
        <v>48</v>
      </c>
      <c r="E6" s="6" t="s">
        <v>26</v>
      </c>
      <c r="F6" s="99" t="s">
        <v>26</v>
      </c>
      <c r="G6" s="96">
        <v>0</v>
      </c>
      <c r="H6" s="274"/>
      <c r="I6" s="96">
        <v>0</v>
      </c>
      <c r="J6" s="271"/>
      <c r="K6" s="99" t="s">
        <v>26</v>
      </c>
      <c r="L6" s="99" t="s">
        <v>26</v>
      </c>
      <c r="M6" s="96">
        <v>0</v>
      </c>
      <c r="N6" s="99" t="s">
        <v>26</v>
      </c>
      <c r="O6" s="6" t="s">
        <v>26</v>
      </c>
      <c r="P6" s="119" t="s">
        <v>26</v>
      </c>
      <c r="Q6" s="124" t="s">
        <v>48</v>
      </c>
      <c r="R6" s="25">
        <f t="shared" si="0"/>
        <v>4</v>
      </c>
      <c r="S6" s="61">
        <f>COUNTIF(B6:Q6,"X")+'2010'!Q6</f>
        <v>56</v>
      </c>
      <c r="T6" s="84">
        <f>COUNTIF(B6:Q6,0)+'2010'!R6</f>
        <v>38</v>
      </c>
      <c r="U6" s="79">
        <f t="shared" si="1"/>
        <v>94</v>
      </c>
      <c r="V6" s="81">
        <f t="shared" si="2"/>
        <v>0.5957446808510638</v>
      </c>
    </row>
    <row r="7" spans="1:22" x14ac:dyDescent="0.2">
      <c r="A7" s="31" t="s">
        <v>4</v>
      </c>
      <c r="B7" s="104" t="s">
        <v>48</v>
      </c>
      <c r="C7" s="99" t="s">
        <v>26</v>
      </c>
      <c r="D7" s="99" t="s">
        <v>26</v>
      </c>
      <c r="E7" s="99" t="s">
        <v>26</v>
      </c>
      <c r="F7" s="96">
        <v>0</v>
      </c>
      <c r="G7" s="96">
        <v>0</v>
      </c>
      <c r="H7" s="274"/>
      <c r="I7" s="96">
        <v>0</v>
      </c>
      <c r="J7" s="271"/>
      <c r="K7" s="99" t="s">
        <v>26</v>
      </c>
      <c r="L7" s="107" t="s">
        <v>48</v>
      </c>
      <c r="M7" s="96">
        <v>0</v>
      </c>
      <c r="N7" s="96">
        <v>0</v>
      </c>
      <c r="O7" s="6" t="s">
        <v>26</v>
      </c>
      <c r="P7" s="119" t="s">
        <v>26</v>
      </c>
      <c r="Q7" s="122" t="s">
        <v>26</v>
      </c>
      <c r="R7" s="25">
        <f t="shared" si="0"/>
        <v>7</v>
      </c>
      <c r="S7" s="61">
        <f>COUNTIF(B7:Q7,"X")+'2010'!Q7</f>
        <v>67</v>
      </c>
      <c r="T7" s="84">
        <f>COUNTIF(B7:Q7,0)+'2010'!R7</f>
        <v>27</v>
      </c>
      <c r="U7" s="79">
        <f t="shared" si="1"/>
        <v>94</v>
      </c>
      <c r="V7" s="81">
        <f t="shared" si="2"/>
        <v>0.71276595744680848</v>
      </c>
    </row>
    <row r="8" spans="1:22" x14ac:dyDescent="0.2">
      <c r="A8" s="31" t="s">
        <v>5</v>
      </c>
      <c r="B8" s="100" t="s">
        <v>26</v>
      </c>
      <c r="C8" s="6" t="s">
        <v>26</v>
      </c>
      <c r="D8" s="99" t="s">
        <v>26</v>
      </c>
      <c r="E8" s="99" t="s">
        <v>26</v>
      </c>
      <c r="F8" s="96">
        <v>0</v>
      </c>
      <c r="G8" s="96">
        <v>0</v>
      </c>
      <c r="H8" s="274"/>
      <c r="I8" s="10" t="s">
        <v>26</v>
      </c>
      <c r="J8" s="271"/>
      <c r="K8" s="99" t="s">
        <v>26</v>
      </c>
      <c r="L8" s="6" t="s">
        <v>26</v>
      </c>
      <c r="M8" s="6" t="s">
        <v>26</v>
      </c>
      <c r="N8" s="6" t="s">
        <v>26</v>
      </c>
      <c r="O8" s="99" t="s">
        <v>26</v>
      </c>
      <c r="P8" s="119" t="s">
        <v>26</v>
      </c>
      <c r="Q8" s="122" t="s">
        <v>26</v>
      </c>
      <c r="R8" s="25">
        <f t="shared" si="0"/>
        <v>2</v>
      </c>
      <c r="S8" s="61">
        <f>COUNTIF(B8:Q8,"X")+'2010'!Q8</f>
        <v>77</v>
      </c>
      <c r="T8" s="84">
        <f>COUNTIF(B8:Q8,0)+'2010'!R8</f>
        <v>17</v>
      </c>
      <c r="U8" s="79">
        <f t="shared" si="1"/>
        <v>94</v>
      </c>
      <c r="V8" s="81">
        <f t="shared" si="2"/>
        <v>0.81914893617021278</v>
      </c>
    </row>
    <row r="9" spans="1:22" x14ac:dyDescent="0.2">
      <c r="A9" s="31" t="s">
        <v>11</v>
      </c>
      <c r="B9" s="100" t="s">
        <v>26</v>
      </c>
      <c r="C9" s="6" t="s">
        <v>26</v>
      </c>
      <c r="D9" s="6" t="s">
        <v>26</v>
      </c>
      <c r="E9" s="6" t="s">
        <v>26</v>
      </c>
      <c r="F9" s="6" t="s">
        <v>26</v>
      </c>
      <c r="G9" s="10" t="s">
        <v>26</v>
      </c>
      <c r="H9" s="274"/>
      <c r="I9" s="10" t="s">
        <v>26</v>
      </c>
      <c r="J9" s="271"/>
      <c r="K9" s="6" t="s">
        <v>26</v>
      </c>
      <c r="L9" s="6" t="s">
        <v>26</v>
      </c>
      <c r="M9" s="6" t="s">
        <v>26</v>
      </c>
      <c r="N9" s="6" t="s">
        <v>26</v>
      </c>
      <c r="O9" s="6" t="s">
        <v>26</v>
      </c>
      <c r="P9" s="119" t="s">
        <v>26</v>
      </c>
      <c r="Q9" s="122" t="s">
        <v>26</v>
      </c>
      <c r="R9" s="25">
        <f t="shared" si="0"/>
        <v>0</v>
      </c>
      <c r="S9" s="61">
        <f>COUNTIF(B9:Q9,"X")+'2010'!Q9</f>
        <v>93</v>
      </c>
      <c r="T9" s="84">
        <f>COUNTIF(B9:Q9,0)+'2010'!R9</f>
        <v>1</v>
      </c>
      <c r="U9" s="79">
        <f t="shared" si="1"/>
        <v>94</v>
      </c>
      <c r="V9" s="81">
        <f t="shared" si="2"/>
        <v>0.98936170212765961</v>
      </c>
    </row>
    <row r="10" spans="1:22" x14ac:dyDescent="0.2">
      <c r="A10" s="31" t="s">
        <v>47</v>
      </c>
      <c r="B10" s="104" t="s">
        <v>48</v>
      </c>
      <c r="C10" s="99" t="s">
        <v>26</v>
      </c>
      <c r="D10" s="107" t="s">
        <v>48</v>
      </c>
      <c r="E10" s="6" t="s">
        <v>26</v>
      </c>
      <c r="F10" s="96">
        <v>0</v>
      </c>
      <c r="G10" s="96">
        <v>0</v>
      </c>
      <c r="H10" s="274"/>
      <c r="I10" s="10" t="s">
        <v>26</v>
      </c>
      <c r="J10" s="271"/>
      <c r="K10" s="6" t="s">
        <v>26</v>
      </c>
      <c r="L10" s="99" t="s">
        <v>26</v>
      </c>
      <c r="M10" s="96">
        <v>0</v>
      </c>
      <c r="N10" s="6" t="s">
        <v>26</v>
      </c>
      <c r="O10" s="96">
        <v>0</v>
      </c>
      <c r="P10" s="119" t="s">
        <v>26</v>
      </c>
      <c r="Q10" s="122" t="s">
        <v>26</v>
      </c>
      <c r="R10" s="25">
        <f t="shared" si="0"/>
        <v>6</v>
      </c>
      <c r="S10" s="61">
        <f>COUNTIF(B10:Q10,"X")+'2010'!Q10</f>
        <v>64</v>
      </c>
      <c r="T10" s="84">
        <f>COUNTIF(B10:Q10,0)+'2010'!R10</f>
        <v>30</v>
      </c>
      <c r="U10" s="79">
        <f t="shared" si="1"/>
        <v>94</v>
      </c>
      <c r="V10" s="81">
        <f t="shared" si="2"/>
        <v>0.68085106382978722</v>
      </c>
    </row>
    <row r="11" spans="1:22" x14ac:dyDescent="0.2">
      <c r="A11" s="31" t="s">
        <v>6</v>
      </c>
      <c r="B11" s="100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6" t="s">
        <v>26</v>
      </c>
      <c r="H11" s="274"/>
      <c r="I11" s="10" t="s">
        <v>26</v>
      </c>
      <c r="J11" s="271"/>
      <c r="K11" s="6" t="s">
        <v>26</v>
      </c>
      <c r="L11" s="6" t="s">
        <v>26</v>
      </c>
      <c r="M11" s="6" t="s">
        <v>26</v>
      </c>
      <c r="N11" s="6" t="s">
        <v>26</v>
      </c>
      <c r="O11" s="6" t="s">
        <v>26</v>
      </c>
      <c r="P11" s="119" t="s">
        <v>26</v>
      </c>
      <c r="Q11" s="122" t="s">
        <v>26</v>
      </c>
      <c r="R11" s="25">
        <f t="shared" si="0"/>
        <v>0</v>
      </c>
      <c r="S11" s="61">
        <f>COUNTIF(B11:Q11,"X")+'2010'!Q11</f>
        <v>94</v>
      </c>
      <c r="T11" s="84">
        <f>COUNTIF(B11:Q11,0)+'2010'!R11</f>
        <v>0</v>
      </c>
      <c r="U11" s="79">
        <f t="shared" si="1"/>
        <v>94</v>
      </c>
      <c r="V11" s="81">
        <f t="shared" si="2"/>
        <v>1</v>
      </c>
    </row>
    <row r="12" spans="1:22" x14ac:dyDescent="0.2">
      <c r="A12" s="31" t="s">
        <v>7</v>
      </c>
      <c r="B12" s="104" t="s">
        <v>48</v>
      </c>
      <c r="C12" s="96">
        <v>0</v>
      </c>
      <c r="D12" s="99" t="s">
        <v>26</v>
      </c>
      <c r="E12" s="6" t="s">
        <v>26</v>
      </c>
      <c r="F12" s="96">
        <v>0</v>
      </c>
      <c r="G12" s="99" t="s">
        <v>26</v>
      </c>
      <c r="H12" s="274"/>
      <c r="I12" s="96">
        <v>0</v>
      </c>
      <c r="J12" s="271"/>
      <c r="K12" s="96">
        <v>0</v>
      </c>
      <c r="L12" s="6" t="s">
        <v>26</v>
      </c>
      <c r="M12" s="96">
        <v>0</v>
      </c>
      <c r="N12" s="99" t="s">
        <v>26</v>
      </c>
      <c r="O12" s="99" t="s">
        <v>26</v>
      </c>
      <c r="P12" s="120" t="s">
        <v>48</v>
      </c>
      <c r="Q12" s="124" t="s">
        <v>48</v>
      </c>
      <c r="R12" s="25">
        <f t="shared" si="0"/>
        <v>7</v>
      </c>
      <c r="S12" s="61">
        <f>COUNTIF(B12:Q12,"X")+'2010'!Q12</f>
        <v>52</v>
      </c>
      <c r="T12" s="84">
        <f>COUNTIF(B12:Q12,0)+'2010'!R12</f>
        <v>42</v>
      </c>
      <c r="U12" s="79">
        <f t="shared" si="1"/>
        <v>94</v>
      </c>
      <c r="V12" s="81">
        <f t="shared" si="2"/>
        <v>0.55319148936170215</v>
      </c>
    </row>
    <row r="13" spans="1:22" x14ac:dyDescent="0.2">
      <c r="A13" s="31" t="s">
        <v>8</v>
      </c>
      <c r="B13" s="100" t="s">
        <v>26</v>
      </c>
      <c r="C13" s="96">
        <v>0</v>
      </c>
      <c r="D13" s="107" t="s">
        <v>48</v>
      </c>
      <c r="E13" s="99" t="s">
        <v>26</v>
      </c>
      <c r="F13" s="99" t="s">
        <v>26</v>
      </c>
      <c r="G13" s="99" t="s">
        <v>26</v>
      </c>
      <c r="H13" s="274"/>
      <c r="I13" s="10" t="s">
        <v>26</v>
      </c>
      <c r="J13" s="271"/>
      <c r="K13" s="99" t="s">
        <v>26</v>
      </c>
      <c r="L13" s="6" t="s">
        <v>26</v>
      </c>
      <c r="M13" s="99" t="s">
        <v>26</v>
      </c>
      <c r="N13" s="96">
        <v>0</v>
      </c>
      <c r="O13" s="6" t="s">
        <v>26</v>
      </c>
      <c r="P13" s="119" t="s">
        <v>26</v>
      </c>
      <c r="Q13" s="122" t="s">
        <v>26</v>
      </c>
      <c r="R13" s="25">
        <f t="shared" si="0"/>
        <v>3</v>
      </c>
      <c r="S13" s="61">
        <f>COUNTIF(B13:Q13,"X")+'2010'!Q13</f>
        <v>48</v>
      </c>
      <c r="T13" s="84">
        <f>COUNTIF(B13:Q13,0)+'2010'!R13</f>
        <v>46</v>
      </c>
      <c r="U13" s="79">
        <f t="shared" si="1"/>
        <v>94</v>
      </c>
      <c r="V13" s="81">
        <f t="shared" si="2"/>
        <v>0.51063829787234039</v>
      </c>
    </row>
    <row r="14" spans="1:22" x14ac:dyDescent="0.2">
      <c r="A14" s="31" t="s">
        <v>13</v>
      </c>
      <c r="B14" s="102" t="s">
        <v>26</v>
      </c>
      <c r="C14" s="6" t="s">
        <v>26</v>
      </c>
      <c r="D14" s="99" t="s">
        <v>26</v>
      </c>
      <c r="E14" s="6" t="s">
        <v>26</v>
      </c>
      <c r="F14" s="99" t="s">
        <v>26</v>
      </c>
      <c r="G14" s="96">
        <v>0</v>
      </c>
      <c r="H14" s="274"/>
      <c r="I14" s="96">
        <v>0</v>
      </c>
      <c r="J14" s="271"/>
      <c r="K14" s="99" t="s">
        <v>26</v>
      </c>
      <c r="L14" s="107" t="s">
        <v>48</v>
      </c>
      <c r="M14" s="99" t="s">
        <v>26</v>
      </c>
      <c r="N14" s="99" t="s">
        <v>26</v>
      </c>
      <c r="O14" s="99" t="s">
        <v>26</v>
      </c>
      <c r="P14" s="119" t="s">
        <v>26</v>
      </c>
      <c r="Q14" s="124" t="s">
        <v>48</v>
      </c>
      <c r="R14" s="25">
        <f t="shared" si="0"/>
        <v>3</v>
      </c>
      <c r="S14" s="61">
        <f>COUNTIF(B14:Q14,"X")+'2010'!Q14</f>
        <v>61</v>
      </c>
      <c r="T14" s="84">
        <f>COUNTIF(B14:Q14,0)+'2010'!R14</f>
        <v>33</v>
      </c>
      <c r="U14" s="79">
        <f t="shared" si="1"/>
        <v>94</v>
      </c>
      <c r="V14" s="81">
        <f t="shared" si="2"/>
        <v>0.64893617021276595</v>
      </c>
    </row>
    <row r="15" spans="1:22" x14ac:dyDescent="0.2">
      <c r="A15" s="31" t="s">
        <v>9</v>
      </c>
      <c r="B15" s="100" t="s">
        <v>26</v>
      </c>
      <c r="C15" s="99" t="s">
        <v>26</v>
      </c>
      <c r="D15" s="107" t="s">
        <v>48</v>
      </c>
      <c r="E15" s="6" t="s">
        <v>26</v>
      </c>
      <c r="F15" s="99" t="s">
        <v>26</v>
      </c>
      <c r="G15" s="10" t="s">
        <v>26</v>
      </c>
      <c r="H15" s="274"/>
      <c r="I15" s="10" t="s">
        <v>26</v>
      </c>
      <c r="J15" s="271"/>
      <c r="K15" s="6" t="s">
        <v>26</v>
      </c>
      <c r="L15" s="107" t="s">
        <v>48</v>
      </c>
      <c r="M15" s="96">
        <v>0</v>
      </c>
      <c r="N15" s="6" t="s">
        <v>26</v>
      </c>
      <c r="O15" s="96">
        <v>0</v>
      </c>
      <c r="P15" s="120" t="s">
        <v>48</v>
      </c>
      <c r="Q15" s="122" t="s">
        <v>26</v>
      </c>
      <c r="R15" s="25">
        <f t="shared" si="0"/>
        <v>5</v>
      </c>
      <c r="S15" s="61">
        <f>COUNTIF(B15:Q15,"X")+'2010'!Q15</f>
        <v>70</v>
      </c>
      <c r="T15" s="84">
        <f>COUNTIF(B15:Q15,0)+'2010'!R15</f>
        <v>24</v>
      </c>
      <c r="U15" s="79">
        <f t="shared" si="1"/>
        <v>94</v>
      </c>
      <c r="V15" s="81">
        <f t="shared" si="2"/>
        <v>0.74468085106382975</v>
      </c>
    </row>
    <row r="16" spans="1:22" x14ac:dyDescent="0.2">
      <c r="A16" s="31" t="s">
        <v>10</v>
      </c>
      <c r="B16" s="102" t="s">
        <v>26</v>
      </c>
      <c r="C16" s="96">
        <v>0</v>
      </c>
      <c r="D16" s="6" t="s">
        <v>26</v>
      </c>
      <c r="E16" s="6" t="s">
        <v>26</v>
      </c>
      <c r="F16" s="96">
        <v>0</v>
      </c>
      <c r="G16" s="96">
        <v>0</v>
      </c>
      <c r="H16" s="274"/>
      <c r="I16" s="10" t="s">
        <v>26</v>
      </c>
      <c r="J16" s="271"/>
      <c r="K16" s="99" t="s">
        <v>26</v>
      </c>
      <c r="L16" s="99" t="s">
        <v>26</v>
      </c>
      <c r="M16" s="96">
        <v>0</v>
      </c>
      <c r="N16" s="99" t="s">
        <v>26</v>
      </c>
      <c r="O16" s="6" t="s">
        <v>26</v>
      </c>
      <c r="P16" s="119" t="s">
        <v>26</v>
      </c>
      <c r="Q16" s="124" t="s">
        <v>48</v>
      </c>
      <c r="R16" s="25">
        <f t="shared" si="0"/>
        <v>4</v>
      </c>
      <c r="S16" s="61">
        <f>COUNTIF(B16:Q16,"X")+'2010'!Q16</f>
        <v>60</v>
      </c>
      <c r="T16" s="84">
        <f>COUNTIF(B16:Q16,0)+'2010'!R16</f>
        <v>34</v>
      </c>
      <c r="U16" s="79">
        <f t="shared" si="1"/>
        <v>94</v>
      </c>
      <c r="V16" s="81">
        <f t="shared" si="2"/>
        <v>0.63829787234042556</v>
      </c>
    </row>
    <row r="17" spans="1:22" ht="13.5" thickBot="1" x14ac:dyDescent="0.25">
      <c r="A17" s="32" t="s">
        <v>12</v>
      </c>
      <c r="B17" s="105">
        <v>0</v>
      </c>
      <c r="C17" s="8" t="s">
        <v>26</v>
      </c>
      <c r="D17" s="101" t="s">
        <v>26</v>
      </c>
      <c r="E17" s="8" t="s">
        <v>26</v>
      </c>
      <c r="F17" s="8" t="s">
        <v>26</v>
      </c>
      <c r="G17" s="115">
        <v>0</v>
      </c>
      <c r="H17" s="275"/>
      <c r="I17" s="116" t="s">
        <v>26</v>
      </c>
      <c r="J17" s="272"/>
      <c r="K17" s="101" t="s">
        <v>26</v>
      </c>
      <c r="L17" s="8" t="s">
        <v>26</v>
      </c>
      <c r="M17" s="101" t="s">
        <v>26</v>
      </c>
      <c r="N17" s="115">
        <v>0</v>
      </c>
      <c r="O17" s="101" t="s">
        <v>26</v>
      </c>
      <c r="P17" s="121" t="s">
        <v>48</v>
      </c>
      <c r="Q17" s="125" t="s">
        <v>48</v>
      </c>
      <c r="R17" s="26">
        <f t="shared" si="0"/>
        <v>4</v>
      </c>
      <c r="S17" s="62">
        <f>COUNTIF(B17:Q17,"X")+'2010'!Q17</f>
        <v>73</v>
      </c>
      <c r="T17" s="85">
        <f>COUNTIF(B17:Q17,0)+'2010'!R17</f>
        <v>21</v>
      </c>
      <c r="U17" s="80">
        <f t="shared" si="1"/>
        <v>94</v>
      </c>
      <c r="V17" s="82">
        <f t="shared" si="2"/>
        <v>0.77659574468085102</v>
      </c>
    </row>
    <row r="18" spans="1:22" hidden="1" x14ac:dyDescent="0.2">
      <c r="A18" s="109"/>
      <c r="B18" s="108"/>
      <c r="C18" s="108"/>
      <c r="D18" s="108"/>
      <c r="E18" s="108"/>
      <c r="P18" s="40" t="s">
        <v>67</v>
      </c>
      <c r="Q18" s="40"/>
      <c r="R18" s="40">
        <f>SUM(R4:R17)</f>
        <v>54</v>
      </c>
    </row>
    <row r="19" spans="1:22" hidden="1" x14ac:dyDescent="0.2">
      <c r="A19" s="109"/>
      <c r="B19" s="108"/>
      <c r="C19" s="108"/>
      <c r="D19" s="108"/>
      <c r="E19" s="108"/>
      <c r="P19" s="41" t="s">
        <v>72</v>
      </c>
      <c r="Q19" s="41"/>
      <c r="R19" s="41">
        <v>14</v>
      </c>
    </row>
    <row r="20" spans="1:22" ht="12" hidden="1" customHeight="1" x14ac:dyDescent="0.2">
      <c r="A20" s="109"/>
      <c r="B20" s="108"/>
      <c r="C20" s="108"/>
      <c r="D20" s="108"/>
      <c r="E20" s="108"/>
      <c r="P20" s="42" t="s">
        <v>73</v>
      </c>
      <c r="Q20" s="42"/>
      <c r="R20" s="106">
        <f>SUM(1/(14*R19)*R18)</f>
        <v>0.27551020408163263</v>
      </c>
    </row>
    <row r="21" spans="1:22" ht="11.25" hidden="1" customHeight="1" x14ac:dyDescent="0.2">
      <c r="A21" s="109"/>
      <c r="B21" s="108"/>
      <c r="C21" s="108"/>
      <c r="D21" s="108"/>
      <c r="E21" s="108"/>
      <c r="P21" s="44" t="s">
        <v>74</v>
      </c>
      <c r="Q21" s="44"/>
      <c r="R21" s="106">
        <f>1-R20</f>
        <v>0.72448979591836737</v>
      </c>
    </row>
    <row r="22" spans="1:22" hidden="1" x14ac:dyDescent="0.2">
      <c r="A22" s="109" t="s">
        <v>74</v>
      </c>
      <c r="B22" s="108">
        <f>COUNTIF(B4:B17,"X")</f>
        <v>9</v>
      </c>
      <c r="C22" s="108">
        <f>COUNTIF(C4:C17,"X")</f>
        <v>10</v>
      </c>
      <c r="D22" s="108">
        <f>COUNTIF(D4:D17,"X")</f>
        <v>9</v>
      </c>
      <c r="E22" s="110">
        <f>COUNTIF(E4:E17,"X")</f>
        <v>14</v>
      </c>
      <c r="F22" s="108">
        <f t="shared" ref="F22:Q22" si="3">COUNTIF(F4:F17,"X")</f>
        <v>7</v>
      </c>
      <c r="G22" s="108">
        <f t="shared" si="3"/>
        <v>7</v>
      </c>
      <c r="H22" s="108"/>
      <c r="I22" s="108">
        <f t="shared" si="3"/>
        <v>9</v>
      </c>
      <c r="J22" s="108"/>
      <c r="K22" s="108">
        <f t="shared" si="3"/>
        <v>12</v>
      </c>
      <c r="L22" s="108">
        <f t="shared" si="3"/>
        <v>10</v>
      </c>
      <c r="M22" s="108">
        <f t="shared" si="3"/>
        <v>7</v>
      </c>
      <c r="N22" s="108">
        <f t="shared" si="3"/>
        <v>11</v>
      </c>
      <c r="O22" s="108">
        <f t="shared" si="3"/>
        <v>12</v>
      </c>
      <c r="P22" s="108">
        <f t="shared" si="3"/>
        <v>11</v>
      </c>
      <c r="Q22" s="108">
        <f t="shared" si="3"/>
        <v>8</v>
      </c>
    </row>
    <row r="23" spans="1:22" hidden="1" x14ac:dyDescent="0.2">
      <c r="A23" s="109" t="s">
        <v>73</v>
      </c>
      <c r="B23" s="108">
        <f>COUNTIF(B4:B17,0)</f>
        <v>5</v>
      </c>
      <c r="C23" s="108">
        <f>COUNTIF(C4:C17,0)</f>
        <v>4</v>
      </c>
      <c r="D23" s="108">
        <f>COUNTIF(D4:D17,0)</f>
        <v>5</v>
      </c>
      <c r="E23" s="108">
        <f>COUNTIF(E4:E17,0)</f>
        <v>0</v>
      </c>
      <c r="F23" s="108">
        <f t="shared" ref="F23:Q23" si="4">COUNTIF(F4:F17,0)</f>
        <v>7</v>
      </c>
      <c r="G23" s="108">
        <f t="shared" si="4"/>
        <v>7</v>
      </c>
      <c r="H23" s="108"/>
      <c r="I23" s="108">
        <f t="shared" si="4"/>
        <v>5</v>
      </c>
      <c r="J23" s="108"/>
      <c r="K23" s="108">
        <f t="shared" si="4"/>
        <v>2</v>
      </c>
      <c r="L23" s="108">
        <f t="shared" si="4"/>
        <v>4</v>
      </c>
      <c r="M23" s="108">
        <f t="shared" si="4"/>
        <v>7</v>
      </c>
      <c r="N23" s="108">
        <f t="shared" si="4"/>
        <v>3</v>
      </c>
      <c r="O23" s="108">
        <f t="shared" si="4"/>
        <v>2</v>
      </c>
      <c r="P23" s="108">
        <f t="shared" si="4"/>
        <v>3</v>
      </c>
      <c r="Q23" s="108">
        <f t="shared" si="4"/>
        <v>6</v>
      </c>
    </row>
  </sheetData>
  <sheetProtection password="8099" sheet="1"/>
  <mergeCells count="3">
    <mergeCell ref="A1:R1"/>
    <mergeCell ref="H4:H17"/>
    <mergeCell ref="J4:J17"/>
  </mergeCells>
  <printOptions horizontalCentered="1"/>
  <pageMargins left="0" right="0" top="0.39370078740157483" bottom="0.39370078740157483" header="0.31496062992125984" footer="0.31496062992125984"/>
  <pageSetup paperSize="9" scale="85" orientation="landscape" horizontalDpi="4294967293" verticalDpi="300" r:id="rId1"/>
  <ignoredErrors>
    <ignoredError sqref="B4:B17 D5:D15 L4:L15 P12:P17 Q4:Q17" numberStoredAsText="1"/>
    <ignoredError sqref="B3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6E1B-1FAE-47B8-851F-5BC52ED09E15}">
  <sheetPr codeName="Tabelle9"/>
  <dimension ref="A1:U23"/>
  <sheetViews>
    <sheetView zoomScaleNormal="100" workbookViewId="0">
      <pane xSplit="1" topLeftCell="B1" activePane="topRight" state="frozen"/>
      <selection activeCell="S1" sqref="S1:V65536"/>
      <selection pane="topRight" activeCell="B8" sqref="B8"/>
    </sheetView>
  </sheetViews>
  <sheetFormatPr baseColWidth="10" defaultRowHeight="12.75" x14ac:dyDescent="0.2"/>
  <cols>
    <col min="1" max="1" width="18.7109375" customWidth="1"/>
    <col min="2" max="6" width="8.140625" bestFit="1" customWidth="1"/>
    <col min="7" max="9" width="8.140625" customWidth="1"/>
    <col min="10" max="11" width="8.140625" bestFit="1" customWidth="1"/>
    <col min="12" max="13" width="8.140625" customWidth="1"/>
    <col min="14" max="14" width="8.140625" bestFit="1" customWidth="1"/>
    <col min="15" max="15" width="8.140625" customWidth="1"/>
    <col min="16" max="16" width="8.140625" bestFit="1" customWidth="1"/>
    <col min="17" max="17" width="7.5703125" bestFit="1" customWidth="1"/>
    <col min="18" max="19" width="14.7109375" hidden="1" customWidth="1"/>
    <col min="20" max="20" width="11.42578125" hidden="1" customWidth="1"/>
    <col min="21" max="21" width="18.85546875" hidden="1" customWidth="1"/>
  </cols>
  <sheetData>
    <row r="1" spans="1:21" x14ac:dyDescent="0.2">
      <c r="A1" s="251" t="s">
        <v>169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21" ht="13.5" thickBot="1" x14ac:dyDescent="0.25"/>
    <row r="3" spans="1:21" ht="13.5" thickBot="1" x14ac:dyDescent="0.25">
      <c r="A3" s="29" t="s">
        <v>0</v>
      </c>
      <c r="B3" s="1" t="s">
        <v>168</v>
      </c>
      <c r="C3" s="2" t="s">
        <v>170</v>
      </c>
      <c r="D3" s="2" t="s">
        <v>171</v>
      </c>
      <c r="E3" s="2" t="s">
        <v>172</v>
      </c>
      <c r="F3" s="2" t="s">
        <v>173</v>
      </c>
      <c r="G3" s="2" t="s">
        <v>174</v>
      </c>
      <c r="H3" s="2" t="s">
        <v>175</v>
      </c>
      <c r="I3" s="2" t="s">
        <v>184</v>
      </c>
      <c r="J3" s="2" t="s">
        <v>176</v>
      </c>
      <c r="K3" s="2" t="s">
        <v>177</v>
      </c>
      <c r="L3" s="2" t="s">
        <v>181</v>
      </c>
      <c r="M3" s="2" t="s">
        <v>178</v>
      </c>
      <c r="N3" s="2" t="s">
        <v>179</v>
      </c>
      <c r="O3" s="22" t="s">
        <v>180</v>
      </c>
      <c r="P3" s="65" t="s">
        <v>185</v>
      </c>
      <c r="Q3" s="17" t="s">
        <v>45</v>
      </c>
      <c r="R3" s="1" t="s">
        <v>110</v>
      </c>
      <c r="S3" s="70" t="s">
        <v>111</v>
      </c>
      <c r="T3" s="2" t="s">
        <v>113</v>
      </c>
      <c r="U3" s="77" t="s">
        <v>112</v>
      </c>
    </row>
    <row r="4" spans="1:21" ht="12.75" customHeight="1" x14ac:dyDescent="0.2">
      <c r="A4" s="30" t="s">
        <v>1</v>
      </c>
      <c r="B4" s="126" t="s">
        <v>26</v>
      </c>
      <c r="C4" s="98" t="s">
        <v>26</v>
      </c>
      <c r="D4" s="4" t="s">
        <v>26</v>
      </c>
      <c r="E4" s="4" t="s">
        <v>26</v>
      </c>
      <c r="F4" s="98" t="s">
        <v>26</v>
      </c>
      <c r="G4" s="114">
        <v>0</v>
      </c>
      <c r="H4" s="4" t="s">
        <v>26</v>
      </c>
      <c r="I4" s="270" t="s">
        <v>183</v>
      </c>
      <c r="J4" s="114">
        <v>0</v>
      </c>
      <c r="K4" s="4" t="s">
        <v>26</v>
      </c>
      <c r="L4" s="273" t="s">
        <v>182</v>
      </c>
      <c r="M4" s="114">
        <v>0</v>
      </c>
      <c r="N4" s="117" t="s">
        <v>48</v>
      </c>
      <c r="O4" s="4" t="s">
        <v>26</v>
      </c>
      <c r="P4" s="118" t="s">
        <v>26</v>
      </c>
      <c r="Q4" s="25">
        <f t="shared" ref="Q4:Q17" si="0">COUNTIF(B4:P4,0)</f>
        <v>4</v>
      </c>
      <c r="R4" s="60">
        <f>COUNTIF(B4:P4,"X")+'2011'!S4</f>
        <v>92</v>
      </c>
      <c r="S4" s="83">
        <f>COUNTIF(B4:P4,0)+'2011'!T4</f>
        <v>15</v>
      </c>
      <c r="T4" s="78">
        <f>SUM(R4:S4)</f>
        <v>107</v>
      </c>
      <c r="U4" s="81">
        <f>R4/T4</f>
        <v>0.85981308411214952</v>
      </c>
    </row>
    <row r="5" spans="1:21" x14ac:dyDescent="0.2">
      <c r="A5" s="31" t="s">
        <v>2</v>
      </c>
      <c r="B5" s="127">
        <v>0</v>
      </c>
      <c r="C5" s="96">
        <v>0</v>
      </c>
      <c r="D5" s="6" t="s">
        <v>26</v>
      </c>
      <c r="E5" s="99" t="s">
        <v>26</v>
      </c>
      <c r="F5" s="96">
        <v>0</v>
      </c>
      <c r="G5" s="6" t="s">
        <v>26</v>
      </c>
      <c r="H5" s="6" t="s">
        <v>26</v>
      </c>
      <c r="I5" s="271"/>
      <c r="J5" s="96">
        <v>0</v>
      </c>
      <c r="K5" s="96">
        <v>0</v>
      </c>
      <c r="L5" s="274"/>
      <c r="M5" s="99" t="s">
        <v>26</v>
      </c>
      <c r="N5" s="6" t="s">
        <v>26</v>
      </c>
      <c r="O5" s="99" t="s">
        <v>26</v>
      </c>
      <c r="P5" s="132">
        <v>0</v>
      </c>
      <c r="Q5" s="25">
        <f t="shared" si="0"/>
        <v>6</v>
      </c>
      <c r="R5" s="61">
        <f>COUNTIF(B5:P5,"X")+'2011'!S5</f>
        <v>72</v>
      </c>
      <c r="S5" s="84">
        <f>COUNTIF(B5:P5,0)+'2011'!T5</f>
        <v>35</v>
      </c>
      <c r="T5" s="79">
        <f t="shared" ref="T5:T17" si="1">SUM(R5:S5)</f>
        <v>107</v>
      </c>
      <c r="U5" s="81">
        <f t="shared" ref="U5:U17" si="2">R5/T5</f>
        <v>0.67289719626168221</v>
      </c>
    </row>
    <row r="6" spans="1:21" x14ac:dyDescent="0.2">
      <c r="A6" s="31" t="s">
        <v>3</v>
      </c>
      <c r="B6" s="127">
        <v>0</v>
      </c>
      <c r="C6" s="96">
        <v>0</v>
      </c>
      <c r="D6" s="6" t="s">
        <v>26</v>
      </c>
      <c r="E6" s="6" t="s">
        <v>26</v>
      </c>
      <c r="F6" s="99" t="s">
        <v>26</v>
      </c>
      <c r="G6" s="96">
        <v>0</v>
      </c>
      <c r="H6" s="99" t="s">
        <v>26</v>
      </c>
      <c r="I6" s="271"/>
      <c r="J6" s="96">
        <v>0</v>
      </c>
      <c r="K6" s="99" t="s">
        <v>26</v>
      </c>
      <c r="L6" s="274"/>
      <c r="M6" s="99" t="s">
        <v>26</v>
      </c>
      <c r="N6" s="96">
        <v>0</v>
      </c>
      <c r="O6" s="6" t="s">
        <v>26</v>
      </c>
      <c r="P6" s="119" t="s">
        <v>26</v>
      </c>
      <c r="Q6" s="25">
        <f t="shared" si="0"/>
        <v>5</v>
      </c>
      <c r="R6" s="61">
        <f>COUNTIF(B6:P6,"X")+'2011'!S6</f>
        <v>64</v>
      </c>
      <c r="S6" s="84">
        <f>COUNTIF(B6:P6,0)+'2011'!T6</f>
        <v>43</v>
      </c>
      <c r="T6" s="79">
        <f t="shared" si="1"/>
        <v>107</v>
      </c>
      <c r="U6" s="81">
        <f t="shared" si="2"/>
        <v>0.59813084112149528</v>
      </c>
    </row>
    <row r="7" spans="1:21" x14ac:dyDescent="0.2">
      <c r="A7" s="31" t="s">
        <v>4</v>
      </c>
      <c r="B7" s="100" t="s">
        <v>26</v>
      </c>
      <c r="C7" s="96">
        <v>0</v>
      </c>
      <c r="D7" s="99" t="s">
        <v>26</v>
      </c>
      <c r="E7" s="96">
        <v>0</v>
      </c>
      <c r="F7" s="99" t="s">
        <v>26</v>
      </c>
      <c r="G7" s="99" t="s">
        <v>26</v>
      </c>
      <c r="H7" s="96">
        <v>0</v>
      </c>
      <c r="I7" s="271"/>
      <c r="J7" s="96">
        <v>0</v>
      </c>
      <c r="K7" s="6" t="s">
        <v>26</v>
      </c>
      <c r="L7" s="274"/>
      <c r="M7" s="96">
        <v>0</v>
      </c>
      <c r="N7" s="96">
        <v>0</v>
      </c>
      <c r="O7" s="6" t="s">
        <v>26</v>
      </c>
      <c r="P7" s="119" t="s">
        <v>26</v>
      </c>
      <c r="Q7" s="25">
        <f t="shared" si="0"/>
        <v>6</v>
      </c>
      <c r="R7" s="61">
        <f>COUNTIF(B7:P7,"X")+'2011'!S7</f>
        <v>74</v>
      </c>
      <c r="S7" s="84">
        <f>COUNTIF(B7:P7,0)+'2011'!T7</f>
        <v>33</v>
      </c>
      <c r="T7" s="79">
        <f t="shared" si="1"/>
        <v>107</v>
      </c>
      <c r="U7" s="81">
        <f t="shared" si="2"/>
        <v>0.69158878504672894</v>
      </c>
    </row>
    <row r="8" spans="1:21" x14ac:dyDescent="0.2">
      <c r="A8" s="31" t="s">
        <v>5</v>
      </c>
      <c r="B8" s="100" t="s">
        <v>26</v>
      </c>
      <c r="C8" s="6" t="s">
        <v>26</v>
      </c>
      <c r="D8" s="99" t="s">
        <v>26</v>
      </c>
      <c r="E8" s="96">
        <v>0</v>
      </c>
      <c r="F8" s="99" t="s">
        <v>26</v>
      </c>
      <c r="G8" s="99" t="s">
        <v>26</v>
      </c>
      <c r="H8" s="6" t="s">
        <v>26</v>
      </c>
      <c r="I8" s="271"/>
      <c r="J8" s="99" t="s">
        <v>26</v>
      </c>
      <c r="K8" s="6" t="s">
        <v>26</v>
      </c>
      <c r="L8" s="274"/>
      <c r="M8" s="6" t="s">
        <v>26</v>
      </c>
      <c r="N8" s="6" t="s">
        <v>26</v>
      </c>
      <c r="O8" s="99" t="s">
        <v>26</v>
      </c>
      <c r="P8" s="119" t="s">
        <v>26</v>
      </c>
      <c r="Q8" s="25">
        <f t="shared" si="0"/>
        <v>1</v>
      </c>
      <c r="R8" s="61">
        <f>COUNTIF(B8:P8,"X")+'2011'!S8</f>
        <v>89</v>
      </c>
      <c r="S8" s="84">
        <f>COUNTIF(B8:P8,0)+'2011'!T8</f>
        <v>18</v>
      </c>
      <c r="T8" s="79">
        <f t="shared" si="1"/>
        <v>107</v>
      </c>
      <c r="U8" s="81">
        <f t="shared" si="2"/>
        <v>0.83177570093457942</v>
      </c>
    </row>
    <row r="9" spans="1:21" x14ac:dyDescent="0.2">
      <c r="A9" s="31" t="s">
        <v>11</v>
      </c>
      <c r="B9" s="100" t="s">
        <v>26</v>
      </c>
      <c r="C9" s="6" t="s">
        <v>26</v>
      </c>
      <c r="D9" s="6" t="s">
        <v>26</v>
      </c>
      <c r="E9" s="6" t="s">
        <v>26</v>
      </c>
      <c r="F9" s="6" t="s">
        <v>26</v>
      </c>
      <c r="G9" s="6" t="s">
        <v>26</v>
      </c>
      <c r="H9" s="6" t="s">
        <v>26</v>
      </c>
      <c r="I9" s="271"/>
      <c r="J9" s="6" t="s">
        <v>26</v>
      </c>
      <c r="K9" s="6" t="s">
        <v>26</v>
      </c>
      <c r="L9" s="274"/>
      <c r="M9" s="6" t="s">
        <v>26</v>
      </c>
      <c r="N9" s="6" t="s">
        <v>26</v>
      </c>
      <c r="O9" s="6" t="s">
        <v>26</v>
      </c>
      <c r="P9" s="119" t="s">
        <v>26</v>
      </c>
      <c r="Q9" s="25">
        <f t="shared" si="0"/>
        <v>0</v>
      </c>
      <c r="R9" s="61">
        <f>COUNTIF(B9:P9,"X")+'2011'!S9</f>
        <v>106</v>
      </c>
      <c r="S9" s="84">
        <f>COUNTIF(B9:P9,0)+'2011'!T9</f>
        <v>1</v>
      </c>
      <c r="T9" s="79">
        <f t="shared" si="1"/>
        <v>107</v>
      </c>
      <c r="U9" s="81">
        <f t="shared" si="2"/>
        <v>0.99065420560747663</v>
      </c>
    </row>
    <row r="10" spans="1:21" x14ac:dyDescent="0.2">
      <c r="A10" s="31" t="s">
        <v>47</v>
      </c>
      <c r="B10" s="100" t="s">
        <v>26</v>
      </c>
      <c r="C10" s="96">
        <v>0</v>
      </c>
      <c r="D10" s="107" t="s">
        <v>48</v>
      </c>
      <c r="E10" s="6" t="s">
        <v>26</v>
      </c>
      <c r="F10" s="99" t="s">
        <v>26</v>
      </c>
      <c r="G10" s="99" t="s">
        <v>26</v>
      </c>
      <c r="H10" s="6" t="s">
        <v>26</v>
      </c>
      <c r="I10" s="271"/>
      <c r="J10" s="6" t="s">
        <v>26</v>
      </c>
      <c r="K10" s="96">
        <v>0</v>
      </c>
      <c r="L10" s="274"/>
      <c r="M10" s="96">
        <v>0</v>
      </c>
      <c r="N10" s="6" t="s">
        <v>26</v>
      </c>
      <c r="O10" s="99" t="s">
        <v>26</v>
      </c>
      <c r="P10" s="132">
        <v>0</v>
      </c>
      <c r="Q10" s="25">
        <f t="shared" si="0"/>
        <v>5</v>
      </c>
      <c r="R10" s="61">
        <f>COUNTIF(B10:P10,"X")+'2011'!S10</f>
        <v>72</v>
      </c>
      <c r="S10" s="84">
        <f>COUNTIF(B10:P10,0)+'2011'!T10</f>
        <v>35</v>
      </c>
      <c r="T10" s="79">
        <f t="shared" si="1"/>
        <v>107</v>
      </c>
      <c r="U10" s="81">
        <f t="shared" si="2"/>
        <v>0.67289719626168221</v>
      </c>
    </row>
    <row r="11" spans="1:21" x14ac:dyDescent="0.2">
      <c r="A11" s="31" t="s">
        <v>6</v>
      </c>
      <c r="B11" s="100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6" t="s">
        <v>26</v>
      </c>
      <c r="H11" s="6" t="s">
        <v>26</v>
      </c>
      <c r="I11" s="271"/>
      <c r="J11" s="6" t="s">
        <v>26</v>
      </c>
      <c r="K11" s="6" t="s">
        <v>26</v>
      </c>
      <c r="L11" s="274"/>
      <c r="M11" s="6" t="s">
        <v>26</v>
      </c>
      <c r="N11" s="6" t="s">
        <v>26</v>
      </c>
      <c r="O11" s="6" t="s">
        <v>26</v>
      </c>
      <c r="P11" s="119" t="s">
        <v>26</v>
      </c>
      <c r="Q11" s="25">
        <f t="shared" si="0"/>
        <v>0</v>
      </c>
      <c r="R11" s="61">
        <f>COUNTIF(B11:P11,"X")+'2011'!S11</f>
        <v>107</v>
      </c>
      <c r="S11" s="84">
        <f>COUNTIF(B11:P11,0)+'2011'!T11</f>
        <v>0</v>
      </c>
      <c r="T11" s="79">
        <f t="shared" si="1"/>
        <v>107</v>
      </c>
      <c r="U11" s="81">
        <f t="shared" si="2"/>
        <v>1</v>
      </c>
    </row>
    <row r="12" spans="1:21" x14ac:dyDescent="0.2">
      <c r="A12" s="31" t="s">
        <v>7</v>
      </c>
      <c r="B12" s="104" t="s">
        <v>48</v>
      </c>
      <c r="C12" s="96">
        <v>0</v>
      </c>
      <c r="D12" s="99" t="s">
        <v>26</v>
      </c>
      <c r="E12" s="6" t="s">
        <v>26</v>
      </c>
      <c r="F12" s="96">
        <v>0</v>
      </c>
      <c r="G12" s="96">
        <v>0</v>
      </c>
      <c r="H12" s="99" t="s">
        <v>26</v>
      </c>
      <c r="I12" s="271"/>
      <c r="J12" s="99" t="s">
        <v>26</v>
      </c>
      <c r="K12" s="6" t="s">
        <v>26</v>
      </c>
      <c r="L12" s="274"/>
      <c r="M12" s="99" t="s">
        <v>26</v>
      </c>
      <c r="N12" s="99" t="s">
        <v>26</v>
      </c>
      <c r="O12" s="96">
        <v>0</v>
      </c>
      <c r="P12" s="131" t="s">
        <v>26</v>
      </c>
      <c r="Q12" s="25">
        <f t="shared" si="0"/>
        <v>5</v>
      </c>
      <c r="R12" s="61">
        <f>COUNTIF(B12:P12,"X")+'2011'!S12</f>
        <v>60</v>
      </c>
      <c r="S12" s="84">
        <f>COUNTIF(B12:P12,0)+'2011'!T12</f>
        <v>47</v>
      </c>
      <c r="T12" s="79">
        <f t="shared" si="1"/>
        <v>107</v>
      </c>
      <c r="U12" s="81">
        <f t="shared" si="2"/>
        <v>0.56074766355140182</v>
      </c>
    </row>
    <row r="13" spans="1:21" x14ac:dyDescent="0.2">
      <c r="A13" s="31" t="s">
        <v>8</v>
      </c>
      <c r="B13" s="100" t="s">
        <v>26</v>
      </c>
      <c r="C13" s="99" t="s">
        <v>26</v>
      </c>
      <c r="D13" s="6" t="s">
        <v>26</v>
      </c>
      <c r="E13" s="99" t="s">
        <v>26</v>
      </c>
      <c r="F13" s="99" t="s">
        <v>26</v>
      </c>
      <c r="G13" s="99" t="s">
        <v>26</v>
      </c>
      <c r="H13" s="6" t="s">
        <v>26</v>
      </c>
      <c r="I13" s="271"/>
      <c r="J13" s="99" t="s">
        <v>26</v>
      </c>
      <c r="K13" s="6" t="s">
        <v>26</v>
      </c>
      <c r="L13" s="274"/>
      <c r="M13" s="96">
        <v>0</v>
      </c>
      <c r="N13" s="96">
        <v>0</v>
      </c>
      <c r="O13" s="96">
        <v>0</v>
      </c>
      <c r="P13" s="132">
        <v>0</v>
      </c>
      <c r="Q13" s="25">
        <f t="shared" si="0"/>
        <v>4</v>
      </c>
      <c r="R13" s="61">
        <f>COUNTIF(B13:P13,"X")+'2011'!S13</f>
        <v>57</v>
      </c>
      <c r="S13" s="84">
        <f>COUNTIF(B13:P13,0)+'2011'!T13</f>
        <v>50</v>
      </c>
      <c r="T13" s="79">
        <f t="shared" si="1"/>
        <v>107</v>
      </c>
      <c r="U13" s="81">
        <f t="shared" si="2"/>
        <v>0.53271028037383172</v>
      </c>
    </row>
    <row r="14" spans="1:21" x14ac:dyDescent="0.2">
      <c r="A14" s="31" t="s">
        <v>13</v>
      </c>
      <c r="B14" s="127">
        <v>0</v>
      </c>
      <c r="C14" s="96">
        <v>0</v>
      </c>
      <c r="D14" s="99" t="s">
        <v>26</v>
      </c>
      <c r="E14" s="6" t="s">
        <v>26</v>
      </c>
      <c r="F14" s="99" t="s">
        <v>26</v>
      </c>
      <c r="G14" s="99" t="s">
        <v>26</v>
      </c>
      <c r="H14" s="99" t="s">
        <v>26</v>
      </c>
      <c r="I14" s="271"/>
      <c r="J14" s="96">
        <v>0</v>
      </c>
      <c r="K14" s="6" t="s">
        <v>26</v>
      </c>
      <c r="L14" s="274"/>
      <c r="M14" s="99" t="s">
        <v>26</v>
      </c>
      <c r="N14" s="96">
        <v>0</v>
      </c>
      <c r="O14" s="96">
        <v>0</v>
      </c>
      <c r="P14" s="119" t="s">
        <v>26</v>
      </c>
      <c r="Q14" s="25">
        <f t="shared" si="0"/>
        <v>5</v>
      </c>
      <c r="R14" s="61">
        <f>COUNTIF(B14:P14,"X")+'2011'!S14</f>
        <v>69</v>
      </c>
      <c r="S14" s="84">
        <f>COUNTIF(B14:P14,0)+'2011'!T14</f>
        <v>38</v>
      </c>
      <c r="T14" s="79">
        <f t="shared" si="1"/>
        <v>107</v>
      </c>
      <c r="U14" s="81">
        <f t="shared" si="2"/>
        <v>0.64485981308411211</v>
      </c>
    </row>
    <row r="15" spans="1:21" x14ac:dyDescent="0.2">
      <c r="A15" s="31" t="s">
        <v>9</v>
      </c>
      <c r="B15" s="100" t="s">
        <v>26</v>
      </c>
      <c r="C15" s="99" t="s">
        <v>26</v>
      </c>
      <c r="D15" s="6" t="s">
        <v>26</v>
      </c>
      <c r="E15" s="6" t="s">
        <v>26</v>
      </c>
      <c r="F15" s="96">
        <v>0</v>
      </c>
      <c r="G15" s="96">
        <v>0</v>
      </c>
      <c r="H15" s="6" t="s">
        <v>26</v>
      </c>
      <c r="I15" s="271"/>
      <c r="J15" s="96">
        <v>0</v>
      </c>
      <c r="K15" s="6" t="s">
        <v>26</v>
      </c>
      <c r="L15" s="274"/>
      <c r="M15" s="99" t="s">
        <v>26</v>
      </c>
      <c r="N15" s="6" t="s">
        <v>26</v>
      </c>
      <c r="O15" s="96">
        <v>0</v>
      </c>
      <c r="P15" s="131" t="s">
        <v>26</v>
      </c>
      <c r="Q15" s="25">
        <f t="shared" si="0"/>
        <v>4</v>
      </c>
      <c r="R15" s="61">
        <f>COUNTIF(B15:P15,"X")+'2011'!S15</f>
        <v>79</v>
      </c>
      <c r="S15" s="84">
        <f>COUNTIF(B15:P15,0)+'2011'!T15</f>
        <v>28</v>
      </c>
      <c r="T15" s="79">
        <f t="shared" si="1"/>
        <v>107</v>
      </c>
      <c r="U15" s="81">
        <f t="shared" si="2"/>
        <v>0.73831775700934577</v>
      </c>
    </row>
    <row r="16" spans="1:21" x14ac:dyDescent="0.2">
      <c r="A16" s="31" t="s">
        <v>10</v>
      </c>
      <c r="B16" s="102" t="s">
        <v>26</v>
      </c>
      <c r="C16" s="96">
        <v>0</v>
      </c>
      <c r="D16" s="107" t="s">
        <v>48</v>
      </c>
      <c r="E16" s="107" t="s">
        <v>48</v>
      </c>
      <c r="F16" s="99" t="s">
        <v>26</v>
      </c>
      <c r="G16" s="99" t="s">
        <v>26</v>
      </c>
      <c r="H16" s="6" t="s">
        <v>26</v>
      </c>
      <c r="I16" s="271"/>
      <c r="J16" s="99" t="s">
        <v>26</v>
      </c>
      <c r="K16" s="96">
        <v>0</v>
      </c>
      <c r="L16" s="274"/>
      <c r="M16" s="99" t="s">
        <v>26</v>
      </c>
      <c r="N16" s="99" t="s">
        <v>26</v>
      </c>
      <c r="O16" s="6" t="s">
        <v>26</v>
      </c>
      <c r="P16" s="119" t="s">
        <v>26</v>
      </c>
      <c r="Q16" s="25">
        <f t="shared" si="0"/>
        <v>4</v>
      </c>
      <c r="R16" s="61">
        <f>COUNTIF(B16:P16,"X")+'2011'!S16</f>
        <v>69</v>
      </c>
      <c r="S16" s="84">
        <f>COUNTIF(B16:P16,0)+'2011'!T16</f>
        <v>38</v>
      </c>
      <c r="T16" s="79">
        <f t="shared" si="1"/>
        <v>107</v>
      </c>
      <c r="U16" s="81">
        <f t="shared" si="2"/>
        <v>0.64485981308411211</v>
      </c>
    </row>
    <row r="17" spans="1:21" ht="13.5" thickBot="1" x14ac:dyDescent="0.25">
      <c r="A17" s="32" t="s">
        <v>12</v>
      </c>
      <c r="B17" s="105">
        <v>0</v>
      </c>
      <c r="C17" s="8" t="s">
        <v>26</v>
      </c>
      <c r="D17" s="101" t="s">
        <v>26</v>
      </c>
      <c r="E17" s="8" t="s">
        <v>26</v>
      </c>
      <c r="F17" s="8" t="s">
        <v>26</v>
      </c>
      <c r="G17" s="115">
        <v>0</v>
      </c>
      <c r="H17" s="8" t="s">
        <v>26</v>
      </c>
      <c r="I17" s="272"/>
      <c r="J17" s="101" t="s">
        <v>26</v>
      </c>
      <c r="K17" s="8" t="s">
        <v>26</v>
      </c>
      <c r="L17" s="275"/>
      <c r="M17" s="101" t="s">
        <v>26</v>
      </c>
      <c r="N17" s="101" t="s">
        <v>26</v>
      </c>
      <c r="O17" s="115">
        <v>0</v>
      </c>
      <c r="P17" s="133">
        <v>0</v>
      </c>
      <c r="Q17" s="26">
        <f t="shared" si="0"/>
        <v>4</v>
      </c>
      <c r="R17" s="62">
        <f>COUNTIF(B17:P17,"X")+'2011'!S17</f>
        <v>82</v>
      </c>
      <c r="S17" s="85">
        <f>COUNTIF(B17:P17,0)+'2011'!T17</f>
        <v>25</v>
      </c>
      <c r="T17" s="80">
        <f t="shared" si="1"/>
        <v>107</v>
      </c>
      <c r="U17" s="82">
        <f t="shared" si="2"/>
        <v>0.76635514018691586</v>
      </c>
    </row>
    <row r="18" spans="1:21" hidden="1" x14ac:dyDescent="0.2">
      <c r="A18" s="109"/>
      <c r="B18" s="108"/>
      <c r="C18" s="108"/>
      <c r="D18" s="108"/>
      <c r="E18" s="108"/>
      <c r="P18" s="40" t="s">
        <v>67</v>
      </c>
      <c r="Q18" s="40">
        <f>SUM(Q4:Q17)</f>
        <v>53</v>
      </c>
    </row>
    <row r="19" spans="1:21" hidden="1" x14ac:dyDescent="0.2">
      <c r="A19" s="109"/>
      <c r="B19" s="108"/>
      <c r="C19" s="108"/>
      <c r="D19" s="108"/>
      <c r="E19" s="108"/>
      <c r="P19" s="41" t="s">
        <v>72</v>
      </c>
      <c r="Q19" s="41">
        <v>13</v>
      </c>
    </row>
    <row r="20" spans="1:21" ht="12" hidden="1" customHeight="1" x14ac:dyDescent="0.2">
      <c r="A20" s="109"/>
      <c r="B20" s="108"/>
      <c r="C20" s="108"/>
      <c r="D20" s="108"/>
      <c r="E20" s="108"/>
      <c r="P20" s="42" t="s">
        <v>73</v>
      </c>
      <c r="Q20" s="106">
        <f>SUM(1/(14*Q19)*Q18)</f>
        <v>0.29120879120879123</v>
      </c>
    </row>
    <row r="21" spans="1:21" ht="11.25" hidden="1" customHeight="1" x14ac:dyDescent="0.2">
      <c r="A21" s="109"/>
      <c r="B21" s="108"/>
      <c r="C21" s="108"/>
      <c r="D21" s="108"/>
      <c r="E21" s="108"/>
      <c r="P21" s="44" t="s">
        <v>74</v>
      </c>
      <c r="Q21" s="106">
        <f>1-Q20</f>
        <v>0.70879120879120872</v>
      </c>
    </row>
    <row r="22" spans="1:21" hidden="1" x14ac:dyDescent="0.2">
      <c r="A22" s="109" t="s">
        <v>74</v>
      </c>
      <c r="B22" s="108">
        <f>COUNTIF(B4:B17,"X")</f>
        <v>9</v>
      </c>
      <c r="C22" s="108">
        <f>COUNTIF(C4:C17,"X")</f>
        <v>7</v>
      </c>
      <c r="D22" s="108">
        <f>COUNTIF(D4:D17,"X")</f>
        <v>12</v>
      </c>
      <c r="E22" s="111">
        <f>COUNTIF(E4:E17,"X")</f>
        <v>11</v>
      </c>
      <c r="F22" s="108">
        <f t="shared" ref="F22:P22" si="3">COUNTIF(F4:F17,"X")</f>
        <v>11</v>
      </c>
      <c r="G22" s="108">
        <f t="shared" si="3"/>
        <v>9</v>
      </c>
      <c r="H22" s="108">
        <f t="shared" si="3"/>
        <v>13</v>
      </c>
      <c r="I22" s="108"/>
      <c r="J22" s="108">
        <f t="shared" si="3"/>
        <v>8</v>
      </c>
      <c r="K22" s="108">
        <f t="shared" si="3"/>
        <v>11</v>
      </c>
      <c r="L22" s="108"/>
      <c r="M22" s="108">
        <f t="shared" si="3"/>
        <v>10</v>
      </c>
      <c r="N22" s="108">
        <f t="shared" si="3"/>
        <v>9</v>
      </c>
      <c r="O22" s="108">
        <f t="shared" si="3"/>
        <v>9</v>
      </c>
      <c r="P22" s="108">
        <f t="shared" si="3"/>
        <v>10</v>
      </c>
    </row>
    <row r="23" spans="1:21" s="130" customFormat="1" hidden="1" x14ac:dyDescent="0.2">
      <c r="A23" s="128" t="s">
        <v>73</v>
      </c>
      <c r="B23" s="129">
        <f>COUNTIF(B4:B17,0)</f>
        <v>5</v>
      </c>
      <c r="C23" s="129">
        <f>COUNTIF(C4:C17,0)</f>
        <v>7</v>
      </c>
      <c r="D23" s="129">
        <f>COUNTIF(D4:D17,0)</f>
        <v>2</v>
      </c>
      <c r="E23" s="129">
        <f>COUNTIF(E4:E17,0)</f>
        <v>3</v>
      </c>
      <c r="F23" s="129">
        <f t="shared" ref="F23:P23" si="4">COUNTIF(F4:F17,0)</f>
        <v>3</v>
      </c>
      <c r="G23" s="129">
        <f t="shared" si="4"/>
        <v>5</v>
      </c>
      <c r="H23" s="129">
        <f t="shared" si="4"/>
        <v>1</v>
      </c>
      <c r="I23" s="129"/>
      <c r="J23" s="129">
        <f t="shared" si="4"/>
        <v>6</v>
      </c>
      <c r="K23" s="129">
        <f t="shared" si="4"/>
        <v>3</v>
      </c>
      <c r="L23" s="129"/>
      <c r="M23" s="129">
        <f t="shared" si="4"/>
        <v>4</v>
      </c>
      <c r="N23" s="129">
        <f t="shared" si="4"/>
        <v>5</v>
      </c>
      <c r="O23" s="129">
        <f t="shared" si="4"/>
        <v>5</v>
      </c>
      <c r="P23" s="129">
        <f t="shared" si="4"/>
        <v>4</v>
      </c>
    </row>
  </sheetData>
  <sheetProtection password="8099" sheet="1"/>
  <mergeCells count="3">
    <mergeCell ref="A1:Q1"/>
    <mergeCell ref="L4:L17"/>
    <mergeCell ref="I4:I17"/>
  </mergeCells>
  <printOptions horizontalCentered="1"/>
  <pageMargins left="0" right="0" top="0.39370078740157483" bottom="0.39370078740157483" header="0.31496062992125984" footer="0.31496062992125984"/>
  <pageSetup paperSize="9" scale="97" orientation="landscape" horizontalDpi="300" verticalDpi="300" r:id="rId1"/>
  <ignoredErrors>
    <ignoredError sqref="B12 D16:E16 D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02E1-925D-4F17-AC66-B43F4F0A599F}">
  <sheetPr codeName="Tabelle10"/>
  <dimension ref="A1:U23"/>
  <sheetViews>
    <sheetView workbookViewId="0">
      <selection activeCell="M29" sqref="M29"/>
    </sheetView>
  </sheetViews>
  <sheetFormatPr baseColWidth="10" defaultRowHeight="12.75" x14ac:dyDescent="0.2"/>
  <cols>
    <col min="1" max="1" width="18.7109375" customWidth="1"/>
    <col min="2" max="4" width="8.140625" bestFit="1" customWidth="1"/>
    <col min="5" max="5" width="8.140625" customWidth="1"/>
    <col min="6" max="7" width="8.140625" bestFit="1" customWidth="1"/>
    <col min="8" max="10" width="8.140625" customWidth="1"/>
    <col min="11" max="12" width="8.140625" bestFit="1" customWidth="1"/>
    <col min="13" max="13" width="8.140625" customWidth="1"/>
    <col min="14" max="14" width="8.140625" bestFit="1" customWidth="1"/>
    <col min="15" max="15" width="8.140625" customWidth="1"/>
    <col min="16" max="16" width="8.140625" bestFit="1" customWidth="1"/>
    <col min="17" max="17" width="7.5703125" bestFit="1" customWidth="1"/>
    <col min="18" max="19" width="14.7109375" hidden="1" customWidth="1"/>
    <col min="20" max="20" width="11.42578125" hidden="1" customWidth="1"/>
    <col min="21" max="21" width="18.85546875" hidden="1" customWidth="1"/>
  </cols>
  <sheetData>
    <row r="1" spans="1:21" x14ac:dyDescent="0.2">
      <c r="A1" s="251" t="s">
        <v>186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21" ht="13.5" thickBot="1" x14ac:dyDescent="0.25"/>
    <row r="3" spans="1:21" ht="13.5" thickBot="1" x14ac:dyDescent="0.25">
      <c r="A3" s="29" t="s">
        <v>0</v>
      </c>
      <c r="B3" s="1" t="s">
        <v>187</v>
      </c>
      <c r="C3" s="2" t="s">
        <v>188</v>
      </c>
      <c r="D3" s="2" t="s">
        <v>207</v>
      </c>
      <c r="E3" s="2" t="s">
        <v>198</v>
      </c>
      <c r="F3" s="2" t="s">
        <v>189</v>
      </c>
      <c r="G3" s="2" t="s">
        <v>199</v>
      </c>
      <c r="H3" s="2" t="s">
        <v>201</v>
      </c>
      <c r="I3" s="2" t="s">
        <v>190</v>
      </c>
      <c r="J3" s="2" t="s">
        <v>191</v>
      </c>
      <c r="K3" s="2" t="s">
        <v>192</v>
      </c>
      <c r="L3" s="2" t="s">
        <v>193</v>
      </c>
      <c r="M3" s="2" t="s">
        <v>194</v>
      </c>
      <c r="N3" s="2" t="s">
        <v>202</v>
      </c>
      <c r="O3" s="22" t="s">
        <v>195</v>
      </c>
      <c r="P3" s="65" t="s">
        <v>196</v>
      </c>
      <c r="Q3" s="17" t="s">
        <v>45</v>
      </c>
      <c r="R3" s="1" t="s">
        <v>110</v>
      </c>
      <c r="S3" s="70" t="s">
        <v>111</v>
      </c>
      <c r="T3" s="2" t="s">
        <v>113</v>
      </c>
      <c r="U3" s="77" t="s">
        <v>112</v>
      </c>
    </row>
    <row r="4" spans="1:21" ht="12.75" customHeight="1" x14ac:dyDescent="0.2">
      <c r="A4" s="30" t="s">
        <v>1</v>
      </c>
      <c r="B4" s="135">
        <v>0</v>
      </c>
      <c r="C4" s="98" t="s">
        <v>26</v>
      </c>
      <c r="D4" s="4" t="s">
        <v>26</v>
      </c>
      <c r="E4" s="273" t="s">
        <v>197</v>
      </c>
      <c r="F4" s="114">
        <v>0</v>
      </c>
      <c r="G4" s="98" t="s">
        <v>26</v>
      </c>
      <c r="H4" s="270" t="s">
        <v>200</v>
      </c>
      <c r="I4" s="114">
        <v>0</v>
      </c>
      <c r="J4" s="4" t="s">
        <v>26</v>
      </c>
      <c r="K4" s="98" t="s">
        <v>26</v>
      </c>
      <c r="L4" s="114">
        <v>0</v>
      </c>
      <c r="M4" s="98" t="s">
        <v>26</v>
      </c>
      <c r="N4" s="4" t="s">
        <v>26</v>
      </c>
      <c r="O4" s="4" t="s">
        <v>26</v>
      </c>
      <c r="P4" s="137" t="s">
        <v>26</v>
      </c>
      <c r="Q4" s="25">
        <f t="shared" ref="Q4:Q17" si="0">COUNTIF(B4:P4,0)</f>
        <v>4</v>
      </c>
      <c r="R4" s="60">
        <f>COUNTIF(B4:P4,"X")+'2012'!R4</f>
        <v>101</v>
      </c>
      <c r="S4" s="83">
        <f>COUNTIF(B4:P4,0)+'2012'!S4</f>
        <v>19</v>
      </c>
      <c r="T4" s="78">
        <f>SUM(R4:S4)</f>
        <v>120</v>
      </c>
      <c r="U4" s="81">
        <f>R4/T4</f>
        <v>0.84166666666666667</v>
      </c>
    </row>
    <row r="5" spans="1:21" x14ac:dyDescent="0.2">
      <c r="A5" s="31" t="s">
        <v>2</v>
      </c>
      <c r="B5" s="102" t="s">
        <v>26</v>
      </c>
      <c r="C5" s="99" t="s">
        <v>26</v>
      </c>
      <c r="D5" s="96">
        <v>0</v>
      </c>
      <c r="E5" s="274"/>
      <c r="F5" s="99" t="s">
        <v>26</v>
      </c>
      <c r="G5" s="99" t="s">
        <v>26</v>
      </c>
      <c r="H5" s="271"/>
      <c r="I5" s="96">
        <v>0</v>
      </c>
      <c r="J5" s="96">
        <v>0</v>
      </c>
      <c r="K5" s="99" t="s">
        <v>26</v>
      </c>
      <c r="L5" s="99" t="s">
        <v>26</v>
      </c>
      <c r="M5" s="96">
        <v>0</v>
      </c>
      <c r="N5" s="6" t="s">
        <v>26</v>
      </c>
      <c r="O5" s="99" t="s">
        <v>26</v>
      </c>
      <c r="P5" s="132">
        <v>0</v>
      </c>
      <c r="Q5" s="25">
        <f t="shared" si="0"/>
        <v>5</v>
      </c>
      <c r="R5" s="61">
        <f>COUNTIF(B5:P5,"X")+'2012'!R5</f>
        <v>80</v>
      </c>
      <c r="S5" s="84">
        <f>COUNTIF(B5:P5,0)+'2012'!S5</f>
        <v>40</v>
      </c>
      <c r="T5" s="79">
        <f t="shared" ref="T5:T17" si="1">SUM(R5:S5)</f>
        <v>120</v>
      </c>
      <c r="U5" s="81">
        <f t="shared" ref="U5:U17" si="2">R5/T5</f>
        <v>0.66666666666666663</v>
      </c>
    </row>
    <row r="6" spans="1:21" x14ac:dyDescent="0.2">
      <c r="A6" s="31" t="s">
        <v>3</v>
      </c>
      <c r="B6" s="102" t="s">
        <v>26</v>
      </c>
      <c r="C6" s="99" t="s">
        <v>26</v>
      </c>
      <c r="D6" s="6" t="s">
        <v>26</v>
      </c>
      <c r="E6" s="274"/>
      <c r="F6" s="6" t="s">
        <v>26</v>
      </c>
      <c r="G6" s="99" t="s">
        <v>26</v>
      </c>
      <c r="H6" s="271"/>
      <c r="I6" s="99" t="s">
        <v>26</v>
      </c>
      <c r="J6" s="96">
        <v>0</v>
      </c>
      <c r="K6" s="96">
        <v>0</v>
      </c>
      <c r="L6" s="99" t="s">
        <v>26</v>
      </c>
      <c r="M6" s="96">
        <v>0</v>
      </c>
      <c r="N6" s="99" t="s">
        <v>26</v>
      </c>
      <c r="O6" s="96">
        <v>0</v>
      </c>
      <c r="P6" s="132">
        <v>0</v>
      </c>
      <c r="Q6" s="25">
        <f t="shared" si="0"/>
        <v>5</v>
      </c>
      <c r="R6" s="61">
        <f>COUNTIF(B6:P6,"X")+'2012'!R6</f>
        <v>72</v>
      </c>
      <c r="S6" s="84">
        <f>COUNTIF(B6:P6,0)+'2012'!S6</f>
        <v>48</v>
      </c>
      <c r="T6" s="79">
        <f t="shared" si="1"/>
        <v>120</v>
      </c>
      <c r="U6" s="81">
        <f t="shared" si="2"/>
        <v>0.6</v>
      </c>
    </row>
    <row r="7" spans="1:21" x14ac:dyDescent="0.2">
      <c r="A7" s="31" t="s">
        <v>4</v>
      </c>
      <c r="B7" s="100" t="s">
        <v>26</v>
      </c>
      <c r="C7" s="96">
        <v>0</v>
      </c>
      <c r="D7" s="99" t="s">
        <v>26</v>
      </c>
      <c r="E7" s="274"/>
      <c r="F7" s="96">
        <v>0</v>
      </c>
      <c r="G7" s="96">
        <v>0</v>
      </c>
      <c r="H7" s="271"/>
      <c r="I7" s="96">
        <v>0</v>
      </c>
      <c r="J7" s="99" t="s">
        <v>26</v>
      </c>
      <c r="K7" s="99" t="s">
        <v>26</v>
      </c>
      <c r="L7" s="96">
        <v>0</v>
      </c>
      <c r="M7" s="99" t="s">
        <v>26</v>
      </c>
      <c r="N7" s="99" t="s">
        <v>26</v>
      </c>
      <c r="O7" s="6" t="s">
        <v>26</v>
      </c>
      <c r="P7" s="132">
        <v>0</v>
      </c>
      <c r="Q7" s="25">
        <f t="shared" si="0"/>
        <v>6</v>
      </c>
      <c r="R7" s="61">
        <f>COUNTIF(B7:P7,"X")+'2012'!R7</f>
        <v>81</v>
      </c>
      <c r="S7" s="84">
        <f>COUNTIF(B7:P7,0)+'2012'!S7</f>
        <v>39</v>
      </c>
      <c r="T7" s="79">
        <f t="shared" si="1"/>
        <v>120</v>
      </c>
      <c r="U7" s="81">
        <f t="shared" si="2"/>
        <v>0.67500000000000004</v>
      </c>
    </row>
    <row r="8" spans="1:21" x14ac:dyDescent="0.2">
      <c r="A8" s="31" t="s">
        <v>5</v>
      </c>
      <c r="B8" s="100" t="s">
        <v>26</v>
      </c>
      <c r="C8" s="6" t="s">
        <v>26</v>
      </c>
      <c r="D8" s="99" t="s">
        <v>26</v>
      </c>
      <c r="E8" s="274"/>
      <c r="F8" s="99" t="s">
        <v>26</v>
      </c>
      <c r="G8" s="99" t="s">
        <v>26</v>
      </c>
      <c r="H8" s="271"/>
      <c r="I8" s="99" t="s">
        <v>26</v>
      </c>
      <c r="J8" s="6" t="s">
        <v>26</v>
      </c>
      <c r="K8" s="99" t="s">
        <v>26</v>
      </c>
      <c r="L8" s="6" t="s">
        <v>26</v>
      </c>
      <c r="M8" s="96">
        <v>0</v>
      </c>
      <c r="N8" s="6" t="s">
        <v>26</v>
      </c>
      <c r="O8" s="99" t="s">
        <v>26</v>
      </c>
      <c r="P8" s="131" t="s">
        <v>26</v>
      </c>
      <c r="Q8" s="25">
        <f t="shared" si="0"/>
        <v>1</v>
      </c>
      <c r="R8" s="61">
        <f>COUNTIF(B8:P8,"X")+'2012'!R8</f>
        <v>101</v>
      </c>
      <c r="S8" s="84">
        <f>COUNTIF(B8:P8,0)+'2012'!S8</f>
        <v>19</v>
      </c>
      <c r="T8" s="79">
        <f t="shared" si="1"/>
        <v>120</v>
      </c>
      <c r="U8" s="81">
        <f t="shared" si="2"/>
        <v>0.84166666666666667</v>
      </c>
    </row>
    <row r="9" spans="1:21" x14ac:dyDescent="0.2">
      <c r="A9" s="31" t="s">
        <v>11</v>
      </c>
      <c r="B9" s="100" t="s">
        <v>26</v>
      </c>
      <c r="C9" s="6" t="s">
        <v>26</v>
      </c>
      <c r="D9" s="6" t="s">
        <v>26</v>
      </c>
      <c r="E9" s="274"/>
      <c r="F9" s="6" t="s">
        <v>26</v>
      </c>
      <c r="G9" s="6" t="s">
        <v>26</v>
      </c>
      <c r="H9" s="271"/>
      <c r="I9" s="6" t="s">
        <v>26</v>
      </c>
      <c r="J9" s="6" t="s">
        <v>26</v>
      </c>
      <c r="K9" s="6" t="s">
        <v>26</v>
      </c>
      <c r="L9" s="6" t="s">
        <v>26</v>
      </c>
      <c r="M9" s="96">
        <v>0</v>
      </c>
      <c r="N9" s="6" t="s">
        <v>26</v>
      </c>
      <c r="O9" s="6" t="s">
        <v>26</v>
      </c>
      <c r="P9" s="131" t="s">
        <v>26</v>
      </c>
      <c r="Q9" s="25">
        <f t="shared" si="0"/>
        <v>1</v>
      </c>
      <c r="R9" s="61">
        <f>COUNTIF(B9:P9,"X")+'2012'!R9</f>
        <v>118</v>
      </c>
      <c r="S9" s="84">
        <f>COUNTIF(B9:P9,0)+'2012'!S9</f>
        <v>2</v>
      </c>
      <c r="T9" s="79">
        <f t="shared" si="1"/>
        <v>120</v>
      </c>
      <c r="U9" s="81">
        <f t="shared" si="2"/>
        <v>0.98333333333333328</v>
      </c>
    </row>
    <row r="10" spans="1:21" x14ac:dyDescent="0.2">
      <c r="A10" s="31" t="s">
        <v>47</v>
      </c>
      <c r="B10" s="100" t="s">
        <v>26</v>
      </c>
      <c r="C10" s="99" t="s">
        <v>26</v>
      </c>
      <c r="D10" s="96">
        <v>0</v>
      </c>
      <c r="E10" s="274"/>
      <c r="F10" s="96">
        <v>0</v>
      </c>
      <c r="G10" s="96">
        <v>0</v>
      </c>
      <c r="H10" s="271"/>
      <c r="I10" s="99" t="s">
        <v>26</v>
      </c>
      <c r="J10" s="96">
        <v>0</v>
      </c>
      <c r="K10" s="6" t="s">
        <v>26</v>
      </c>
      <c r="L10" s="96">
        <v>0</v>
      </c>
      <c r="M10" s="99" t="s">
        <v>26</v>
      </c>
      <c r="N10" s="6" t="s">
        <v>26</v>
      </c>
      <c r="O10" s="99" t="s">
        <v>26</v>
      </c>
      <c r="P10" s="132">
        <v>0</v>
      </c>
      <c r="Q10" s="25">
        <f t="shared" si="0"/>
        <v>6</v>
      </c>
      <c r="R10" s="61">
        <f>COUNTIF(B10:P10,"X")+'2012'!R10</f>
        <v>79</v>
      </c>
      <c r="S10" s="84">
        <f>COUNTIF(B10:P10,0)+'2012'!S10</f>
        <v>41</v>
      </c>
      <c r="T10" s="79">
        <f t="shared" si="1"/>
        <v>120</v>
      </c>
      <c r="U10" s="81">
        <f t="shared" si="2"/>
        <v>0.65833333333333333</v>
      </c>
    </row>
    <row r="11" spans="1:21" x14ac:dyDescent="0.2">
      <c r="A11" s="31" t="s">
        <v>6</v>
      </c>
      <c r="B11" s="100" t="s">
        <v>26</v>
      </c>
      <c r="C11" s="6" t="s">
        <v>26</v>
      </c>
      <c r="D11" s="6" t="s">
        <v>26</v>
      </c>
      <c r="E11" s="274"/>
      <c r="F11" s="6" t="s">
        <v>26</v>
      </c>
      <c r="G11" s="6" t="s">
        <v>26</v>
      </c>
      <c r="H11" s="271"/>
      <c r="I11" s="6" t="s">
        <v>26</v>
      </c>
      <c r="J11" s="96">
        <v>0</v>
      </c>
      <c r="K11" s="6" t="s">
        <v>26</v>
      </c>
      <c r="L11" s="6" t="s">
        <v>26</v>
      </c>
      <c r="M11" s="6" t="s">
        <v>26</v>
      </c>
      <c r="N11" s="6" t="s">
        <v>26</v>
      </c>
      <c r="O11" s="6" t="s">
        <v>26</v>
      </c>
      <c r="P11" s="131" t="s">
        <v>26</v>
      </c>
      <c r="Q11" s="25">
        <f t="shared" si="0"/>
        <v>1</v>
      </c>
      <c r="R11" s="61">
        <f>COUNTIF(B11:P11,"X")+'2012'!R11</f>
        <v>119</v>
      </c>
      <c r="S11" s="84">
        <f>COUNTIF(B11:P11,0)+'2012'!S11</f>
        <v>1</v>
      </c>
      <c r="T11" s="79">
        <f t="shared" si="1"/>
        <v>120</v>
      </c>
      <c r="U11" s="81">
        <f t="shared" si="2"/>
        <v>0.9916666666666667</v>
      </c>
    </row>
    <row r="12" spans="1:21" x14ac:dyDescent="0.2">
      <c r="A12" s="31" t="s">
        <v>7</v>
      </c>
      <c r="B12" s="127">
        <v>0</v>
      </c>
      <c r="C12" s="99" t="s">
        <v>26</v>
      </c>
      <c r="D12" s="96">
        <v>0</v>
      </c>
      <c r="E12" s="274"/>
      <c r="F12" s="96">
        <v>0</v>
      </c>
      <c r="G12" s="99" t="s">
        <v>26</v>
      </c>
      <c r="H12" s="271"/>
      <c r="I12" s="96">
        <v>0</v>
      </c>
      <c r="J12" s="99" t="s">
        <v>26</v>
      </c>
      <c r="K12" s="99" t="s">
        <v>26</v>
      </c>
      <c r="L12" s="96">
        <v>0</v>
      </c>
      <c r="M12" s="99" t="s">
        <v>26</v>
      </c>
      <c r="N12" s="99" t="s">
        <v>26</v>
      </c>
      <c r="O12" s="99" t="s">
        <v>26</v>
      </c>
      <c r="P12" s="132">
        <v>0</v>
      </c>
      <c r="Q12" s="25">
        <f t="shared" si="0"/>
        <v>6</v>
      </c>
      <c r="R12" s="61">
        <f>COUNTIF(B12:P12,"X")+'2012'!R12</f>
        <v>67</v>
      </c>
      <c r="S12" s="84">
        <f>COUNTIF(B12:P12,0)+'2012'!S12</f>
        <v>53</v>
      </c>
      <c r="T12" s="79">
        <f t="shared" si="1"/>
        <v>120</v>
      </c>
      <c r="U12" s="81">
        <f t="shared" si="2"/>
        <v>0.55833333333333335</v>
      </c>
    </row>
    <row r="13" spans="1:21" x14ac:dyDescent="0.2">
      <c r="A13" s="31" t="s">
        <v>8</v>
      </c>
      <c r="B13" s="127">
        <v>0</v>
      </c>
      <c r="C13" s="96">
        <v>0</v>
      </c>
      <c r="D13" s="6" t="s">
        <v>26</v>
      </c>
      <c r="E13" s="274"/>
      <c r="F13" s="99" t="s">
        <v>26</v>
      </c>
      <c r="G13" s="99" t="s">
        <v>26</v>
      </c>
      <c r="H13" s="271"/>
      <c r="I13" s="99" t="s">
        <v>26</v>
      </c>
      <c r="J13" s="6" t="s">
        <v>26</v>
      </c>
      <c r="K13" s="99" t="s">
        <v>26</v>
      </c>
      <c r="L13" s="6" t="s">
        <v>26</v>
      </c>
      <c r="M13" s="96">
        <v>0</v>
      </c>
      <c r="N13" s="96">
        <v>0</v>
      </c>
      <c r="O13" s="99" t="s">
        <v>26</v>
      </c>
      <c r="P13" s="132">
        <v>0</v>
      </c>
      <c r="Q13" s="25">
        <f t="shared" si="0"/>
        <v>5</v>
      </c>
      <c r="R13" s="61">
        <f>COUNTIF(B13:P13,"X")+'2012'!R13</f>
        <v>65</v>
      </c>
      <c r="S13" s="84">
        <f>COUNTIF(B13:P13,0)+'2012'!S13</f>
        <v>55</v>
      </c>
      <c r="T13" s="79">
        <f t="shared" si="1"/>
        <v>120</v>
      </c>
      <c r="U13" s="81">
        <f t="shared" si="2"/>
        <v>0.54166666666666663</v>
      </c>
    </row>
    <row r="14" spans="1:21" x14ac:dyDescent="0.2">
      <c r="A14" s="31" t="s">
        <v>13</v>
      </c>
      <c r="B14" s="127">
        <v>0</v>
      </c>
      <c r="C14" s="99" t="s">
        <v>26</v>
      </c>
      <c r="D14" s="99" t="s">
        <v>26</v>
      </c>
      <c r="E14" s="274"/>
      <c r="F14" s="6" t="s">
        <v>26</v>
      </c>
      <c r="G14" s="96">
        <v>0</v>
      </c>
      <c r="H14" s="271"/>
      <c r="I14" s="96">
        <v>0</v>
      </c>
      <c r="J14" s="96">
        <v>0</v>
      </c>
      <c r="K14" s="99" t="s">
        <v>26</v>
      </c>
      <c r="L14" s="96">
        <v>0</v>
      </c>
      <c r="M14" s="96">
        <v>0</v>
      </c>
      <c r="N14" s="99" t="s">
        <v>26</v>
      </c>
      <c r="O14" s="99" t="s">
        <v>26</v>
      </c>
      <c r="P14" s="131" t="s">
        <v>26</v>
      </c>
      <c r="Q14" s="25">
        <f t="shared" si="0"/>
        <v>6</v>
      </c>
      <c r="R14" s="61">
        <f>COUNTIF(B14:P14,"X")+'2012'!R14</f>
        <v>76</v>
      </c>
      <c r="S14" s="84">
        <f>COUNTIF(B14:P14,0)+'2012'!S14</f>
        <v>44</v>
      </c>
      <c r="T14" s="79">
        <f t="shared" si="1"/>
        <v>120</v>
      </c>
      <c r="U14" s="81">
        <f t="shared" si="2"/>
        <v>0.6333333333333333</v>
      </c>
    </row>
    <row r="15" spans="1:21" x14ac:dyDescent="0.2">
      <c r="A15" s="31" t="s">
        <v>9</v>
      </c>
      <c r="B15" s="100" t="s">
        <v>26</v>
      </c>
      <c r="C15" s="96">
        <v>0</v>
      </c>
      <c r="D15" s="6" t="s">
        <v>26</v>
      </c>
      <c r="E15" s="274"/>
      <c r="F15" s="96">
        <v>0</v>
      </c>
      <c r="G15" s="99" t="s">
        <v>26</v>
      </c>
      <c r="H15" s="271"/>
      <c r="I15" s="6" t="s">
        <v>26</v>
      </c>
      <c r="J15" s="96">
        <v>0</v>
      </c>
      <c r="K15" s="96">
        <v>0</v>
      </c>
      <c r="L15" s="6" t="s">
        <v>26</v>
      </c>
      <c r="M15" s="99" t="s">
        <v>26</v>
      </c>
      <c r="N15" s="6" t="s">
        <v>26</v>
      </c>
      <c r="O15" s="99" t="s">
        <v>26</v>
      </c>
      <c r="P15" s="131" t="s">
        <v>26</v>
      </c>
      <c r="Q15" s="25">
        <f t="shared" si="0"/>
        <v>4</v>
      </c>
      <c r="R15" s="61">
        <f>COUNTIF(B15:P15,"X")+'2012'!R15</f>
        <v>88</v>
      </c>
      <c r="S15" s="84">
        <f>COUNTIF(B15:P15,0)+'2012'!S15</f>
        <v>32</v>
      </c>
      <c r="T15" s="79">
        <f t="shared" si="1"/>
        <v>120</v>
      </c>
      <c r="U15" s="81">
        <f t="shared" si="2"/>
        <v>0.73333333333333328</v>
      </c>
    </row>
    <row r="16" spans="1:21" x14ac:dyDescent="0.2">
      <c r="A16" s="31" t="s">
        <v>10</v>
      </c>
      <c r="B16" s="102" t="s">
        <v>26</v>
      </c>
      <c r="C16" s="99" t="s">
        <v>26</v>
      </c>
      <c r="D16" s="96">
        <v>0</v>
      </c>
      <c r="E16" s="274"/>
      <c r="F16" s="6" t="s">
        <v>26</v>
      </c>
      <c r="G16" s="96">
        <v>0</v>
      </c>
      <c r="H16" s="271"/>
      <c r="I16" s="99" t="s">
        <v>26</v>
      </c>
      <c r="J16" s="96">
        <v>0</v>
      </c>
      <c r="K16" s="99" t="s">
        <v>26</v>
      </c>
      <c r="L16" s="99" t="s">
        <v>26</v>
      </c>
      <c r="M16" s="96">
        <v>0</v>
      </c>
      <c r="N16" s="99" t="s">
        <v>26</v>
      </c>
      <c r="O16" s="6" t="s">
        <v>26</v>
      </c>
      <c r="P16" s="132">
        <v>0</v>
      </c>
      <c r="Q16" s="25">
        <f t="shared" si="0"/>
        <v>5</v>
      </c>
      <c r="R16" s="61">
        <f>COUNTIF(B16:P16,"X")+'2012'!R16</f>
        <v>77</v>
      </c>
      <c r="S16" s="84">
        <f>COUNTIF(B16:P16,0)+'2012'!S16</f>
        <v>43</v>
      </c>
      <c r="T16" s="79">
        <f t="shared" si="1"/>
        <v>120</v>
      </c>
      <c r="U16" s="81">
        <f t="shared" si="2"/>
        <v>0.64166666666666672</v>
      </c>
    </row>
    <row r="17" spans="1:21" ht="13.5" thickBot="1" x14ac:dyDescent="0.25">
      <c r="A17" s="32" t="s">
        <v>12</v>
      </c>
      <c r="B17" s="134" t="s">
        <v>26</v>
      </c>
      <c r="C17" s="8" t="s">
        <v>26</v>
      </c>
      <c r="D17" s="101" t="s">
        <v>26</v>
      </c>
      <c r="E17" s="275"/>
      <c r="F17" s="8" t="s">
        <v>26</v>
      </c>
      <c r="G17" s="115">
        <v>0</v>
      </c>
      <c r="H17" s="272"/>
      <c r="I17" s="115">
        <v>0</v>
      </c>
      <c r="J17" s="115">
        <v>0</v>
      </c>
      <c r="K17" s="101" t="s">
        <v>26</v>
      </c>
      <c r="L17" s="115">
        <v>0</v>
      </c>
      <c r="M17" s="101" t="s">
        <v>26</v>
      </c>
      <c r="N17" s="115">
        <v>0</v>
      </c>
      <c r="O17" s="101" t="s">
        <v>26</v>
      </c>
      <c r="P17" s="138" t="s">
        <v>26</v>
      </c>
      <c r="Q17" s="26">
        <f t="shared" si="0"/>
        <v>5</v>
      </c>
      <c r="R17" s="62">
        <f>COUNTIF(B17:P17,"X")+'2012'!R17</f>
        <v>90</v>
      </c>
      <c r="S17" s="85">
        <f>COUNTIF(B17:P17,0)+'2012'!S17</f>
        <v>30</v>
      </c>
      <c r="T17" s="80">
        <f t="shared" si="1"/>
        <v>120</v>
      </c>
      <c r="U17" s="82">
        <f t="shared" si="2"/>
        <v>0.75</v>
      </c>
    </row>
    <row r="18" spans="1:21" hidden="1" x14ac:dyDescent="0.2">
      <c r="A18" s="109"/>
      <c r="B18" s="108"/>
      <c r="C18" s="108"/>
      <c r="D18" s="108"/>
      <c r="E18" s="108"/>
      <c r="F18" s="108"/>
      <c r="P18" s="40" t="s">
        <v>67</v>
      </c>
      <c r="Q18" s="40">
        <f>SUM(Q4:Q17)</f>
        <v>60</v>
      </c>
    </row>
    <row r="19" spans="1:21" hidden="1" x14ac:dyDescent="0.2">
      <c r="A19" s="109"/>
      <c r="B19" s="108"/>
      <c r="C19" s="108"/>
      <c r="D19" s="108"/>
      <c r="E19" s="108"/>
      <c r="F19" s="108"/>
      <c r="P19" s="41" t="s">
        <v>72</v>
      </c>
      <c r="Q19" s="41">
        <v>13</v>
      </c>
    </row>
    <row r="20" spans="1:21" ht="12" hidden="1" customHeight="1" x14ac:dyDescent="0.2">
      <c r="A20" s="109"/>
      <c r="B20" s="108"/>
      <c r="C20" s="108"/>
      <c r="D20" s="108"/>
      <c r="E20" s="108"/>
      <c r="F20" s="108"/>
      <c r="P20" s="42" t="s">
        <v>73</v>
      </c>
      <c r="Q20" s="106">
        <f>SUM(1/(14*Q19)*Q18)</f>
        <v>0.32967032967032972</v>
      </c>
    </row>
    <row r="21" spans="1:21" ht="11.25" hidden="1" customHeight="1" x14ac:dyDescent="0.2">
      <c r="A21" s="109"/>
      <c r="B21" s="108"/>
      <c r="C21" s="108"/>
      <c r="D21" s="108"/>
      <c r="E21" s="108"/>
      <c r="F21" s="108"/>
      <c r="P21" s="44" t="s">
        <v>74</v>
      </c>
      <c r="Q21" s="106">
        <f>1-Q20</f>
        <v>0.67032967032967028</v>
      </c>
    </row>
    <row r="22" spans="1:21" hidden="1" x14ac:dyDescent="0.2">
      <c r="A22" s="109" t="s">
        <v>74</v>
      </c>
      <c r="B22" s="108">
        <f>COUNTIF(B4:B17,"X")</f>
        <v>10</v>
      </c>
      <c r="C22" s="108">
        <f>COUNTIF(C4:C17,"X")</f>
        <v>11</v>
      </c>
      <c r="D22" s="108">
        <f>COUNTIF(D4:D17,"X")</f>
        <v>10</v>
      </c>
      <c r="E22" s="108"/>
      <c r="F22" s="111">
        <f>COUNTIF(F4:F17,"X")</f>
        <v>9</v>
      </c>
      <c r="G22" s="108">
        <f t="shared" ref="G22:P22" si="3">COUNTIF(G4:G17,"X")</f>
        <v>9</v>
      </c>
      <c r="H22" s="108"/>
      <c r="I22" s="108">
        <f t="shared" si="3"/>
        <v>8</v>
      </c>
      <c r="J22" s="108">
        <f t="shared" si="3"/>
        <v>6</v>
      </c>
      <c r="K22" s="108">
        <f t="shared" si="3"/>
        <v>12</v>
      </c>
      <c r="L22" s="108">
        <f t="shared" si="3"/>
        <v>8</v>
      </c>
      <c r="M22" s="108">
        <f t="shared" si="3"/>
        <v>7</v>
      </c>
      <c r="N22" s="108">
        <f t="shared" si="3"/>
        <v>12</v>
      </c>
      <c r="O22" s="108">
        <f t="shared" si="3"/>
        <v>13</v>
      </c>
      <c r="P22" s="108">
        <f t="shared" si="3"/>
        <v>7</v>
      </c>
    </row>
    <row r="23" spans="1:21" s="130" customFormat="1" hidden="1" x14ac:dyDescent="0.2">
      <c r="A23" s="128" t="s">
        <v>73</v>
      </c>
      <c r="B23" s="129">
        <f>COUNTIF(B4:B17,0)</f>
        <v>4</v>
      </c>
      <c r="C23" s="129">
        <f>COUNTIF(C4:C17,0)</f>
        <v>3</v>
      </c>
      <c r="D23" s="129">
        <f>COUNTIF(D4:D17,0)</f>
        <v>4</v>
      </c>
      <c r="E23" s="129"/>
      <c r="F23" s="129">
        <f>COUNTIF(F4:F17,0)</f>
        <v>5</v>
      </c>
      <c r="G23" s="129">
        <f t="shared" ref="G23:P23" si="4">COUNTIF(G4:G17,0)</f>
        <v>5</v>
      </c>
      <c r="H23" s="129"/>
      <c r="I23" s="129">
        <f t="shared" si="4"/>
        <v>6</v>
      </c>
      <c r="J23" s="136">
        <f t="shared" si="4"/>
        <v>8</v>
      </c>
      <c r="K23" s="129">
        <f t="shared" si="4"/>
        <v>2</v>
      </c>
      <c r="L23" s="129">
        <f t="shared" si="4"/>
        <v>6</v>
      </c>
      <c r="M23" s="129">
        <f t="shared" si="4"/>
        <v>7</v>
      </c>
      <c r="N23" s="129">
        <f t="shared" si="4"/>
        <v>2</v>
      </c>
      <c r="O23" s="129">
        <f t="shared" si="4"/>
        <v>1</v>
      </c>
      <c r="P23" s="129">
        <f t="shared" si="4"/>
        <v>7</v>
      </c>
    </row>
  </sheetData>
  <sheetProtection password="8099" sheet="1"/>
  <mergeCells count="3">
    <mergeCell ref="A1:Q1"/>
    <mergeCell ref="E4:E17"/>
    <mergeCell ref="H4:H17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69A5-B2D3-4330-A318-06FE23192310}">
  <sheetPr codeName="Tabelle11"/>
  <dimension ref="A1:U23"/>
  <sheetViews>
    <sheetView zoomScaleNormal="100" workbookViewId="0">
      <selection activeCell="C25" sqref="C25"/>
    </sheetView>
  </sheetViews>
  <sheetFormatPr baseColWidth="10" defaultRowHeight="12.75" x14ac:dyDescent="0.2"/>
  <cols>
    <col min="1" max="1" width="18.7109375" customWidth="1"/>
    <col min="2" max="6" width="8.140625" bestFit="1" customWidth="1"/>
    <col min="7" max="8" width="8.140625" customWidth="1"/>
    <col min="9" max="10" width="8.140625" bestFit="1" customWidth="1"/>
    <col min="11" max="12" width="8.140625" customWidth="1"/>
    <col min="13" max="13" width="8.140625" bestFit="1" customWidth="1"/>
    <col min="14" max="15" width="8.140625" customWidth="1"/>
    <col min="16" max="16" width="8.140625" bestFit="1" customWidth="1"/>
    <col min="17" max="17" width="7.5703125" bestFit="1" customWidth="1"/>
    <col min="18" max="19" width="14.7109375" hidden="1" customWidth="1"/>
    <col min="20" max="20" width="11.42578125" hidden="1" customWidth="1"/>
    <col min="21" max="21" width="18.85546875" hidden="1" customWidth="1"/>
  </cols>
  <sheetData>
    <row r="1" spans="1:21" x14ac:dyDescent="0.2">
      <c r="A1" s="251" t="s">
        <v>203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21" ht="13.5" thickBot="1" x14ac:dyDescent="0.25"/>
    <row r="3" spans="1:21" ht="13.5" thickBot="1" x14ac:dyDescent="0.25">
      <c r="A3" s="29" t="s">
        <v>0</v>
      </c>
      <c r="B3" s="1" t="s">
        <v>204</v>
      </c>
      <c r="C3" s="2" t="s">
        <v>205</v>
      </c>
      <c r="D3" s="2" t="s">
        <v>206</v>
      </c>
      <c r="E3" s="2" t="s">
        <v>208</v>
      </c>
      <c r="F3" s="2" t="s">
        <v>209</v>
      </c>
      <c r="G3" s="2" t="s">
        <v>210</v>
      </c>
      <c r="H3" s="2" t="s">
        <v>211</v>
      </c>
      <c r="I3" s="2" t="s">
        <v>212</v>
      </c>
      <c r="J3" s="2" t="s">
        <v>213</v>
      </c>
      <c r="K3" s="2" t="s">
        <v>221</v>
      </c>
      <c r="L3" s="2" t="s">
        <v>214</v>
      </c>
      <c r="M3" s="2" t="s">
        <v>215</v>
      </c>
      <c r="N3" s="22" t="s">
        <v>219</v>
      </c>
      <c r="O3" s="22" t="s">
        <v>216</v>
      </c>
      <c r="P3" s="65" t="s">
        <v>217</v>
      </c>
      <c r="Q3" s="17" t="s">
        <v>45</v>
      </c>
      <c r="R3" s="1" t="s">
        <v>110</v>
      </c>
      <c r="S3" s="70" t="s">
        <v>111</v>
      </c>
      <c r="T3" s="2" t="s">
        <v>113</v>
      </c>
      <c r="U3" s="77" t="s">
        <v>112</v>
      </c>
    </row>
    <row r="4" spans="1:21" ht="12.75" customHeight="1" x14ac:dyDescent="0.2">
      <c r="A4" s="30" t="s">
        <v>1</v>
      </c>
      <c r="B4" s="135">
        <v>0</v>
      </c>
      <c r="C4" s="114">
        <v>0</v>
      </c>
      <c r="D4" s="114">
        <v>0</v>
      </c>
      <c r="E4" s="114">
        <v>0</v>
      </c>
      <c r="F4" s="98" t="s">
        <v>26</v>
      </c>
      <c r="G4" s="98" t="s">
        <v>26</v>
      </c>
      <c r="H4" s="4" t="s">
        <v>26</v>
      </c>
      <c r="I4" s="114">
        <v>0</v>
      </c>
      <c r="J4" s="270" t="s">
        <v>218</v>
      </c>
      <c r="K4" s="114">
        <v>0</v>
      </c>
      <c r="L4" s="114">
        <v>0</v>
      </c>
      <c r="M4" s="4" t="s">
        <v>26</v>
      </c>
      <c r="N4" s="273" t="s">
        <v>220</v>
      </c>
      <c r="O4" s="4" t="s">
        <v>26</v>
      </c>
      <c r="P4" s="137" t="s">
        <v>26</v>
      </c>
      <c r="Q4" s="25">
        <f t="shared" ref="Q4:Q17" si="0">COUNTIF(B4:P4,0)</f>
        <v>7</v>
      </c>
      <c r="R4" s="60">
        <f>COUNTIF(B4:P4,"X")+'2013'!R4</f>
        <v>107</v>
      </c>
      <c r="S4" s="83">
        <f>COUNTIF(B4:P4,0)+'2013'!S4</f>
        <v>26</v>
      </c>
      <c r="T4" s="78">
        <f>SUM(R4:S4)</f>
        <v>133</v>
      </c>
      <c r="U4" s="81">
        <f>R4/T4</f>
        <v>0.80451127819548873</v>
      </c>
    </row>
    <row r="5" spans="1:21" x14ac:dyDescent="0.2">
      <c r="A5" s="31" t="s">
        <v>2</v>
      </c>
      <c r="B5" s="102" t="s">
        <v>26</v>
      </c>
      <c r="C5" s="99" t="s">
        <v>26</v>
      </c>
      <c r="D5" s="99" t="s">
        <v>26</v>
      </c>
      <c r="E5" s="96">
        <v>0</v>
      </c>
      <c r="F5" s="99" t="s">
        <v>26</v>
      </c>
      <c r="G5" s="96">
        <v>0</v>
      </c>
      <c r="H5" s="99" t="s">
        <v>26</v>
      </c>
      <c r="I5" s="99" t="s">
        <v>26</v>
      </c>
      <c r="J5" s="271"/>
      <c r="K5" s="10" t="s">
        <v>26</v>
      </c>
      <c r="L5" s="96">
        <v>0</v>
      </c>
      <c r="M5" s="6" t="s">
        <v>26</v>
      </c>
      <c r="N5" s="274"/>
      <c r="O5" s="99" t="s">
        <v>26</v>
      </c>
      <c r="P5" s="139" t="s">
        <v>26</v>
      </c>
      <c r="Q5" s="25">
        <f t="shared" si="0"/>
        <v>3</v>
      </c>
      <c r="R5" s="61">
        <f>COUNTIF(B5:P5,"X")+'2013'!R5</f>
        <v>90</v>
      </c>
      <c r="S5" s="84">
        <f>COUNTIF(B5:P5,0)+'2013'!S5</f>
        <v>43</v>
      </c>
      <c r="T5" s="79">
        <f t="shared" ref="T5:T17" si="1">SUM(R5:S5)</f>
        <v>133</v>
      </c>
      <c r="U5" s="81">
        <f t="shared" ref="U5:U17" si="2">R5/T5</f>
        <v>0.67669172932330823</v>
      </c>
    </row>
    <row r="6" spans="1:21" x14ac:dyDescent="0.2">
      <c r="A6" s="31" t="s">
        <v>3</v>
      </c>
      <c r="B6" s="127">
        <v>0</v>
      </c>
      <c r="C6" s="99" t="s">
        <v>26</v>
      </c>
      <c r="D6" s="6" t="s">
        <v>26</v>
      </c>
      <c r="E6" s="96">
        <v>0</v>
      </c>
      <c r="F6" s="99" t="s">
        <v>26</v>
      </c>
      <c r="G6" s="96">
        <v>0</v>
      </c>
      <c r="H6" s="99" t="s">
        <v>26</v>
      </c>
      <c r="I6" s="96">
        <v>0</v>
      </c>
      <c r="J6" s="271"/>
      <c r="K6" s="96">
        <v>0</v>
      </c>
      <c r="L6" s="99" t="s">
        <v>26</v>
      </c>
      <c r="M6" s="99" t="s">
        <v>26</v>
      </c>
      <c r="N6" s="274"/>
      <c r="O6" s="96">
        <v>0</v>
      </c>
      <c r="P6" s="139" t="s">
        <v>26</v>
      </c>
      <c r="Q6" s="25">
        <f t="shared" si="0"/>
        <v>6</v>
      </c>
      <c r="R6" s="61">
        <f>COUNTIF(B6:P6,"X")+'2013'!R6</f>
        <v>79</v>
      </c>
      <c r="S6" s="84">
        <f>COUNTIF(B6:P6,0)+'2013'!S6</f>
        <v>54</v>
      </c>
      <c r="T6" s="79">
        <f t="shared" si="1"/>
        <v>133</v>
      </c>
      <c r="U6" s="81">
        <f t="shared" si="2"/>
        <v>0.59398496240601506</v>
      </c>
    </row>
    <row r="7" spans="1:21" x14ac:dyDescent="0.2">
      <c r="A7" s="31" t="s">
        <v>4</v>
      </c>
      <c r="B7" s="127">
        <v>0</v>
      </c>
      <c r="C7" s="99" t="s">
        <v>26</v>
      </c>
      <c r="D7" s="96">
        <v>0</v>
      </c>
      <c r="E7" s="99" t="s">
        <v>26</v>
      </c>
      <c r="F7" s="99" t="s">
        <v>26</v>
      </c>
      <c r="G7" s="96">
        <v>0</v>
      </c>
      <c r="H7" s="99" t="s">
        <v>26</v>
      </c>
      <c r="I7" s="96">
        <v>0</v>
      </c>
      <c r="J7" s="271"/>
      <c r="K7" s="96">
        <v>0</v>
      </c>
      <c r="L7" s="96">
        <v>0</v>
      </c>
      <c r="M7" s="99" t="s">
        <v>26</v>
      </c>
      <c r="N7" s="274"/>
      <c r="O7" s="6" t="s">
        <v>26</v>
      </c>
      <c r="P7" s="132">
        <v>0</v>
      </c>
      <c r="Q7" s="25">
        <f t="shared" si="0"/>
        <v>7</v>
      </c>
      <c r="R7" s="61">
        <f>COUNTIF(B7:P7,"X")+'2013'!R7</f>
        <v>87</v>
      </c>
      <c r="S7" s="84">
        <f>COUNTIF(B7:P7,0)+'2013'!S7</f>
        <v>46</v>
      </c>
      <c r="T7" s="79">
        <f t="shared" si="1"/>
        <v>133</v>
      </c>
      <c r="U7" s="81">
        <f t="shared" si="2"/>
        <v>0.65413533834586468</v>
      </c>
    </row>
    <row r="8" spans="1:21" x14ac:dyDescent="0.2">
      <c r="A8" s="31" t="s">
        <v>5</v>
      </c>
      <c r="B8" s="100" t="s">
        <v>26</v>
      </c>
      <c r="C8" s="6" t="s">
        <v>26</v>
      </c>
      <c r="D8" s="99" t="s">
        <v>26</v>
      </c>
      <c r="E8" s="96">
        <v>0</v>
      </c>
      <c r="F8" s="99" t="s">
        <v>26</v>
      </c>
      <c r="G8" s="96">
        <v>0</v>
      </c>
      <c r="H8" s="6" t="s">
        <v>26</v>
      </c>
      <c r="I8" s="99" t="s">
        <v>26</v>
      </c>
      <c r="J8" s="271"/>
      <c r="K8" s="10" t="s">
        <v>26</v>
      </c>
      <c r="L8" s="99" t="s">
        <v>26</v>
      </c>
      <c r="M8" s="6" t="s">
        <v>26</v>
      </c>
      <c r="N8" s="274"/>
      <c r="O8" s="96">
        <v>0</v>
      </c>
      <c r="P8" s="131" t="s">
        <v>26</v>
      </c>
      <c r="Q8" s="25">
        <f t="shared" si="0"/>
        <v>3</v>
      </c>
      <c r="R8" s="61">
        <f>COUNTIF(B8:P8,"X")+'2013'!R8</f>
        <v>111</v>
      </c>
      <c r="S8" s="84">
        <f>COUNTIF(B8:P8,0)+'2013'!S8</f>
        <v>22</v>
      </c>
      <c r="T8" s="79">
        <f t="shared" si="1"/>
        <v>133</v>
      </c>
      <c r="U8" s="81">
        <f t="shared" si="2"/>
        <v>0.83458646616541354</v>
      </c>
    </row>
    <row r="9" spans="1:21" x14ac:dyDescent="0.2">
      <c r="A9" s="31" t="s">
        <v>11</v>
      </c>
      <c r="B9" s="100" t="s">
        <v>26</v>
      </c>
      <c r="C9" s="6" t="s">
        <v>26</v>
      </c>
      <c r="D9" s="6" t="s">
        <v>26</v>
      </c>
      <c r="E9" s="6" t="s">
        <v>26</v>
      </c>
      <c r="F9" s="6" t="s">
        <v>26</v>
      </c>
      <c r="G9" s="6" t="s">
        <v>26</v>
      </c>
      <c r="H9" s="6" t="s">
        <v>26</v>
      </c>
      <c r="I9" s="6" t="s">
        <v>26</v>
      </c>
      <c r="J9" s="271"/>
      <c r="K9" s="10" t="s">
        <v>26</v>
      </c>
      <c r="L9" s="99" t="s">
        <v>26</v>
      </c>
      <c r="M9" s="6" t="s">
        <v>26</v>
      </c>
      <c r="N9" s="274"/>
      <c r="O9" s="6" t="s">
        <v>26</v>
      </c>
      <c r="P9" s="131" t="s">
        <v>26</v>
      </c>
      <c r="Q9" s="25">
        <f t="shared" si="0"/>
        <v>0</v>
      </c>
      <c r="R9" s="61">
        <f>COUNTIF(B9:P9,"X")+'2013'!R9</f>
        <v>131</v>
      </c>
      <c r="S9" s="84">
        <f>COUNTIF(B9:P9,0)+'2013'!S9</f>
        <v>2</v>
      </c>
      <c r="T9" s="79">
        <f t="shared" si="1"/>
        <v>133</v>
      </c>
      <c r="U9" s="81">
        <f t="shared" si="2"/>
        <v>0.98496240601503759</v>
      </c>
    </row>
    <row r="10" spans="1:21" x14ac:dyDescent="0.2">
      <c r="A10" s="31" t="s">
        <v>47</v>
      </c>
      <c r="B10" s="100" t="s">
        <v>26</v>
      </c>
      <c r="C10" s="99" t="s">
        <v>26</v>
      </c>
      <c r="D10" s="99" t="s">
        <v>26</v>
      </c>
      <c r="E10" s="96">
        <v>0</v>
      </c>
      <c r="F10" s="99" t="s">
        <v>26</v>
      </c>
      <c r="G10" s="96">
        <v>0</v>
      </c>
      <c r="H10" s="99" t="s">
        <v>26</v>
      </c>
      <c r="I10" s="6" t="s">
        <v>26</v>
      </c>
      <c r="J10" s="271"/>
      <c r="K10" s="96">
        <v>0</v>
      </c>
      <c r="L10" s="96">
        <v>0</v>
      </c>
      <c r="M10" s="6" t="s">
        <v>26</v>
      </c>
      <c r="N10" s="274"/>
      <c r="O10" s="99" t="s">
        <v>26</v>
      </c>
      <c r="P10" s="132">
        <v>0</v>
      </c>
      <c r="Q10" s="25">
        <f t="shared" si="0"/>
        <v>5</v>
      </c>
      <c r="R10" s="61">
        <f>COUNTIF(B10:P10,"X")+'2013'!R10</f>
        <v>87</v>
      </c>
      <c r="S10" s="84">
        <f>COUNTIF(B10:P10,0)+'2013'!S10</f>
        <v>46</v>
      </c>
      <c r="T10" s="79">
        <f t="shared" si="1"/>
        <v>133</v>
      </c>
      <c r="U10" s="81">
        <f t="shared" si="2"/>
        <v>0.65413533834586468</v>
      </c>
    </row>
    <row r="11" spans="1:21" x14ac:dyDescent="0.2">
      <c r="A11" s="31" t="s">
        <v>6</v>
      </c>
      <c r="B11" s="100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6" t="s">
        <v>26</v>
      </c>
      <c r="H11" s="99" t="s">
        <v>26</v>
      </c>
      <c r="I11" s="6" t="s">
        <v>26</v>
      </c>
      <c r="J11" s="271"/>
      <c r="K11" s="10" t="s">
        <v>26</v>
      </c>
      <c r="L11" s="6" t="s">
        <v>26</v>
      </c>
      <c r="M11" s="6" t="s">
        <v>26</v>
      </c>
      <c r="N11" s="274"/>
      <c r="O11" s="6" t="s">
        <v>26</v>
      </c>
      <c r="P11" s="131" t="s">
        <v>26</v>
      </c>
      <c r="Q11" s="25">
        <f t="shared" si="0"/>
        <v>0</v>
      </c>
      <c r="R11" s="61">
        <f>COUNTIF(B11:P11,"X")+'2013'!R11</f>
        <v>132</v>
      </c>
      <c r="S11" s="84">
        <f>COUNTIF(B11:P11,0)+'2013'!S11</f>
        <v>1</v>
      </c>
      <c r="T11" s="79">
        <f t="shared" si="1"/>
        <v>133</v>
      </c>
      <c r="U11" s="81">
        <f t="shared" si="2"/>
        <v>0.99248120300751874</v>
      </c>
    </row>
    <row r="12" spans="1:21" x14ac:dyDescent="0.2">
      <c r="A12" s="31" t="s">
        <v>7</v>
      </c>
      <c r="B12" s="127">
        <v>0</v>
      </c>
      <c r="C12" s="99" t="s">
        <v>26</v>
      </c>
      <c r="D12" s="99" t="s">
        <v>26</v>
      </c>
      <c r="E12" s="99" t="s">
        <v>26</v>
      </c>
      <c r="F12" s="96">
        <v>0</v>
      </c>
      <c r="G12" s="96">
        <v>0</v>
      </c>
      <c r="H12" s="99" t="s">
        <v>26</v>
      </c>
      <c r="I12" s="96">
        <v>0</v>
      </c>
      <c r="J12" s="271"/>
      <c r="K12" s="10" t="s">
        <v>26</v>
      </c>
      <c r="L12" s="96">
        <v>0</v>
      </c>
      <c r="M12" s="96">
        <v>0</v>
      </c>
      <c r="N12" s="274"/>
      <c r="O12" s="99" t="s">
        <v>26</v>
      </c>
      <c r="P12" s="139" t="s">
        <v>26</v>
      </c>
      <c r="Q12" s="25">
        <f t="shared" si="0"/>
        <v>6</v>
      </c>
      <c r="R12" s="61">
        <f>COUNTIF(B12:P12,"X")+'2013'!R12</f>
        <v>74</v>
      </c>
      <c r="S12" s="84">
        <f>COUNTIF(B12:P12,0)+'2013'!S12</f>
        <v>59</v>
      </c>
      <c r="T12" s="79">
        <f t="shared" si="1"/>
        <v>133</v>
      </c>
      <c r="U12" s="81">
        <f t="shared" si="2"/>
        <v>0.55639097744360899</v>
      </c>
    </row>
    <row r="13" spans="1:21" x14ac:dyDescent="0.2">
      <c r="A13" s="31" t="s">
        <v>8</v>
      </c>
      <c r="B13" s="102" t="s">
        <v>26</v>
      </c>
      <c r="C13" s="96">
        <v>0</v>
      </c>
      <c r="D13" s="6" t="s">
        <v>26</v>
      </c>
      <c r="E13" s="99" t="s">
        <v>26</v>
      </c>
      <c r="F13" s="99" t="s">
        <v>26</v>
      </c>
      <c r="G13" s="99" t="s">
        <v>26</v>
      </c>
      <c r="H13" s="6" t="s">
        <v>26</v>
      </c>
      <c r="I13" s="99" t="s">
        <v>26</v>
      </c>
      <c r="J13" s="271"/>
      <c r="K13" s="10" t="s">
        <v>26</v>
      </c>
      <c r="L13" s="99" t="s">
        <v>26</v>
      </c>
      <c r="M13" s="99" t="s">
        <v>26</v>
      </c>
      <c r="N13" s="274"/>
      <c r="O13" s="96">
        <v>0</v>
      </c>
      <c r="P13" s="139" t="s">
        <v>26</v>
      </c>
      <c r="Q13" s="25">
        <f t="shared" si="0"/>
        <v>2</v>
      </c>
      <c r="R13" s="61">
        <f>COUNTIF(B13:P13,"X")+'2013'!R13</f>
        <v>76</v>
      </c>
      <c r="S13" s="84">
        <f>COUNTIF(B13:P13,0)+'2013'!S13</f>
        <v>57</v>
      </c>
      <c r="T13" s="79">
        <f t="shared" si="1"/>
        <v>133</v>
      </c>
      <c r="U13" s="81">
        <f t="shared" si="2"/>
        <v>0.5714285714285714</v>
      </c>
    </row>
    <row r="14" spans="1:21" x14ac:dyDescent="0.2">
      <c r="A14" s="31" t="s">
        <v>13</v>
      </c>
      <c r="B14" s="102" t="s">
        <v>26</v>
      </c>
      <c r="C14" s="96">
        <v>0</v>
      </c>
      <c r="D14" s="99" t="s">
        <v>26</v>
      </c>
      <c r="E14" s="96">
        <v>0</v>
      </c>
      <c r="F14" s="96">
        <v>0</v>
      </c>
      <c r="G14" s="96">
        <v>0</v>
      </c>
      <c r="H14" s="99" t="s">
        <v>26</v>
      </c>
      <c r="I14" s="99" t="s">
        <v>26</v>
      </c>
      <c r="J14" s="271"/>
      <c r="K14" s="10" t="s">
        <v>26</v>
      </c>
      <c r="L14" s="96">
        <v>0</v>
      </c>
      <c r="M14" s="99" t="s">
        <v>26</v>
      </c>
      <c r="N14" s="274"/>
      <c r="O14" s="99" t="s">
        <v>26</v>
      </c>
      <c r="P14" s="131" t="s">
        <v>26</v>
      </c>
      <c r="Q14" s="25">
        <f t="shared" si="0"/>
        <v>5</v>
      </c>
      <c r="R14" s="61">
        <f>COUNTIF(B14:P14,"X")+'2013'!R14</f>
        <v>84</v>
      </c>
      <c r="S14" s="84">
        <f>COUNTIF(B14:P14,0)+'2013'!S14</f>
        <v>49</v>
      </c>
      <c r="T14" s="79">
        <f t="shared" si="1"/>
        <v>133</v>
      </c>
      <c r="U14" s="81">
        <f t="shared" si="2"/>
        <v>0.63157894736842102</v>
      </c>
    </row>
    <row r="15" spans="1:21" x14ac:dyDescent="0.2">
      <c r="A15" s="31" t="s">
        <v>9</v>
      </c>
      <c r="B15" s="102" t="s">
        <v>26</v>
      </c>
      <c r="C15" s="99" t="s">
        <v>26</v>
      </c>
      <c r="D15" s="6" t="s">
        <v>26</v>
      </c>
      <c r="E15" s="99" t="s">
        <v>26</v>
      </c>
      <c r="F15" s="96">
        <v>0</v>
      </c>
      <c r="G15" s="6" t="s">
        <v>26</v>
      </c>
      <c r="H15" s="96">
        <v>0</v>
      </c>
      <c r="I15" s="96">
        <v>0</v>
      </c>
      <c r="J15" s="271"/>
      <c r="K15" s="96">
        <v>0</v>
      </c>
      <c r="L15" s="99" t="s">
        <v>26</v>
      </c>
      <c r="M15" s="107" t="s">
        <v>48</v>
      </c>
      <c r="N15" s="274"/>
      <c r="O15" s="99" t="s">
        <v>26</v>
      </c>
      <c r="P15" s="131" t="s">
        <v>26</v>
      </c>
      <c r="Q15" s="25">
        <f t="shared" si="0"/>
        <v>5</v>
      </c>
      <c r="R15" s="61">
        <f>COUNTIF(B15:P15,"X")+'2013'!R15</f>
        <v>96</v>
      </c>
      <c r="S15" s="84">
        <f>COUNTIF(B15:P15,0)+'2013'!S15</f>
        <v>37</v>
      </c>
      <c r="T15" s="79">
        <f t="shared" si="1"/>
        <v>133</v>
      </c>
      <c r="U15" s="81">
        <f t="shared" si="2"/>
        <v>0.72180451127819545</v>
      </c>
    </row>
    <row r="16" spans="1:21" x14ac:dyDescent="0.2">
      <c r="A16" s="31" t="s">
        <v>10</v>
      </c>
      <c r="B16" s="102" t="s">
        <v>26</v>
      </c>
      <c r="C16" s="99" t="s">
        <v>26</v>
      </c>
      <c r="D16" s="99" t="s">
        <v>26</v>
      </c>
      <c r="E16" s="96">
        <v>0</v>
      </c>
      <c r="F16" s="99" t="s">
        <v>26</v>
      </c>
      <c r="G16" s="99" t="s">
        <v>26</v>
      </c>
      <c r="H16" s="99" t="s">
        <v>26</v>
      </c>
      <c r="I16" s="99" t="s">
        <v>26</v>
      </c>
      <c r="J16" s="271"/>
      <c r="K16" s="96">
        <v>0</v>
      </c>
      <c r="L16" s="99" t="s">
        <v>26</v>
      </c>
      <c r="M16" s="96">
        <v>0</v>
      </c>
      <c r="N16" s="274"/>
      <c r="O16" s="6" t="s">
        <v>26</v>
      </c>
      <c r="P16" s="132">
        <v>0</v>
      </c>
      <c r="Q16" s="25">
        <f t="shared" si="0"/>
        <v>4</v>
      </c>
      <c r="R16" s="61">
        <f>COUNTIF(B16:P16,"X")+'2013'!R16</f>
        <v>86</v>
      </c>
      <c r="S16" s="84">
        <f>COUNTIF(B16:P16,0)+'2013'!S16</f>
        <v>47</v>
      </c>
      <c r="T16" s="79">
        <f t="shared" si="1"/>
        <v>133</v>
      </c>
      <c r="U16" s="81">
        <f t="shared" si="2"/>
        <v>0.64661654135338342</v>
      </c>
    </row>
    <row r="17" spans="1:21" ht="13.5" thickBot="1" x14ac:dyDescent="0.25">
      <c r="A17" s="32" t="s">
        <v>12</v>
      </c>
      <c r="B17" s="134" t="s">
        <v>26</v>
      </c>
      <c r="C17" s="8" t="s">
        <v>26</v>
      </c>
      <c r="D17" s="115">
        <v>0</v>
      </c>
      <c r="E17" s="8" t="s">
        <v>26</v>
      </c>
      <c r="F17" s="115">
        <v>0</v>
      </c>
      <c r="G17" s="115">
        <v>0</v>
      </c>
      <c r="H17" s="101" t="s">
        <v>26</v>
      </c>
      <c r="I17" s="101" t="s">
        <v>26</v>
      </c>
      <c r="J17" s="272"/>
      <c r="K17" s="116" t="s">
        <v>26</v>
      </c>
      <c r="L17" s="101" t="s">
        <v>26</v>
      </c>
      <c r="M17" s="101" t="s">
        <v>26</v>
      </c>
      <c r="N17" s="275"/>
      <c r="O17" s="101" t="s">
        <v>26</v>
      </c>
      <c r="P17" s="133">
        <v>0</v>
      </c>
      <c r="Q17" s="26">
        <f t="shared" si="0"/>
        <v>4</v>
      </c>
      <c r="R17" s="62">
        <f>COUNTIF(B17:P17,"X")+'2013'!R17</f>
        <v>99</v>
      </c>
      <c r="S17" s="85">
        <f>COUNTIF(B17:P17,0)+'2013'!S17</f>
        <v>34</v>
      </c>
      <c r="T17" s="80">
        <f t="shared" si="1"/>
        <v>133</v>
      </c>
      <c r="U17" s="82">
        <f t="shared" si="2"/>
        <v>0.74436090225563911</v>
      </c>
    </row>
    <row r="18" spans="1:21" hidden="1" x14ac:dyDescent="0.2">
      <c r="A18" s="109"/>
      <c r="B18" s="108"/>
      <c r="C18" s="108"/>
      <c r="D18" s="108"/>
      <c r="E18" s="108"/>
      <c r="P18" s="40" t="s">
        <v>67</v>
      </c>
      <c r="Q18" s="40">
        <f>SUM(Q4:Q17)</f>
        <v>57</v>
      </c>
    </row>
    <row r="19" spans="1:21" hidden="1" x14ac:dyDescent="0.2">
      <c r="A19" s="109"/>
      <c r="B19" s="108"/>
      <c r="C19" s="108"/>
      <c r="D19" s="108"/>
      <c r="E19" s="108"/>
      <c r="P19" s="41" t="s">
        <v>72</v>
      </c>
      <c r="Q19" s="41">
        <v>13</v>
      </c>
    </row>
    <row r="20" spans="1:21" ht="12" hidden="1" customHeight="1" x14ac:dyDescent="0.2">
      <c r="A20" s="109"/>
      <c r="B20" s="108"/>
      <c r="C20" s="108"/>
      <c r="D20" s="108"/>
      <c r="E20" s="108"/>
      <c r="P20" s="42" t="s">
        <v>73</v>
      </c>
      <c r="Q20" s="106">
        <f>SUM(1/(14*Q19)*Q18)</f>
        <v>0.31318681318681318</v>
      </c>
    </row>
    <row r="21" spans="1:21" ht="11.25" hidden="1" customHeight="1" x14ac:dyDescent="0.2">
      <c r="A21" s="109"/>
      <c r="B21" s="108"/>
      <c r="C21" s="108"/>
      <c r="D21" s="108"/>
      <c r="E21" s="108"/>
      <c r="P21" s="44" t="s">
        <v>74</v>
      </c>
      <c r="Q21" s="106">
        <f>1-Q20</f>
        <v>0.68681318681318682</v>
      </c>
    </row>
    <row r="22" spans="1:21" hidden="1" x14ac:dyDescent="0.2">
      <c r="A22" s="109" t="s">
        <v>74</v>
      </c>
      <c r="B22" s="108">
        <f t="shared" ref="B22:I22" si="3">COUNTIF(B4:B17,"X")</f>
        <v>10</v>
      </c>
      <c r="C22" s="108">
        <f t="shared" si="3"/>
        <v>11</v>
      </c>
      <c r="D22" s="108">
        <f t="shared" si="3"/>
        <v>11</v>
      </c>
      <c r="E22" s="111">
        <f t="shared" si="3"/>
        <v>7</v>
      </c>
      <c r="F22" s="108">
        <f t="shared" si="3"/>
        <v>10</v>
      </c>
      <c r="G22" s="108">
        <f t="shared" si="3"/>
        <v>6</v>
      </c>
      <c r="H22" s="108">
        <f t="shared" si="3"/>
        <v>13</v>
      </c>
      <c r="I22" s="108">
        <f t="shared" si="3"/>
        <v>9</v>
      </c>
      <c r="J22" s="108"/>
      <c r="K22" s="108">
        <f>COUNTIF(K4:K17,"X")</f>
        <v>8</v>
      </c>
      <c r="L22" s="108">
        <f>COUNTIF(L4:L17,"X")</f>
        <v>8</v>
      </c>
      <c r="M22" s="108">
        <f>COUNTIF(M4:M17,"X")</f>
        <v>11</v>
      </c>
      <c r="N22" s="108"/>
      <c r="O22" s="108">
        <f>COUNTIF(O4:O17,"X")</f>
        <v>11</v>
      </c>
      <c r="P22" s="108">
        <f>COUNTIF(P4:P17,"X")</f>
        <v>10</v>
      </c>
    </row>
    <row r="23" spans="1:21" s="130" customFormat="1" hidden="1" x14ac:dyDescent="0.2">
      <c r="A23" s="128" t="s">
        <v>73</v>
      </c>
      <c r="B23" s="129">
        <f>COUNTIF(B4:B17,0)</f>
        <v>4</v>
      </c>
      <c r="C23" s="129">
        <f>COUNTIF(C4:C17,0)</f>
        <v>3</v>
      </c>
      <c r="D23" s="129">
        <f>COUNTIF(D4:D17,0)</f>
        <v>3</v>
      </c>
      <c r="E23" s="129">
        <f>COUNTIF(E4:E17,0)</f>
        <v>7</v>
      </c>
      <c r="F23" s="129">
        <f t="shared" ref="F23:P23" si="4">COUNTIF(F4:F17,0)</f>
        <v>4</v>
      </c>
      <c r="G23" s="129">
        <f t="shared" si="4"/>
        <v>8</v>
      </c>
      <c r="H23" s="129">
        <f t="shared" si="4"/>
        <v>1</v>
      </c>
      <c r="I23" s="129">
        <f t="shared" si="4"/>
        <v>5</v>
      </c>
      <c r="J23" s="129"/>
      <c r="K23" s="129">
        <f>COUNTIF(K4:K17,"0")</f>
        <v>6</v>
      </c>
      <c r="L23" s="129">
        <f t="shared" si="4"/>
        <v>6</v>
      </c>
      <c r="M23" s="129">
        <f t="shared" si="4"/>
        <v>3</v>
      </c>
      <c r="N23" s="129"/>
      <c r="O23" s="129">
        <f t="shared" si="4"/>
        <v>3</v>
      </c>
      <c r="P23" s="129">
        <f t="shared" si="4"/>
        <v>4</v>
      </c>
    </row>
  </sheetData>
  <sheetProtection password="8099" sheet="1"/>
  <mergeCells count="3">
    <mergeCell ref="A1:Q1"/>
    <mergeCell ref="J4:J17"/>
    <mergeCell ref="N4:N17"/>
  </mergeCells>
  <printOptions horizontalCentered="1"/>
  <pageMargins left="0" right="0" top="0.78740157480314965" bottom="0.78740157480314965" header="0.31496062992125984" footer="0.31496062992125984"/>
  <pageSetup paperSize="9" scale="97" orientation="landscape" r:id="rId1"/>
  <ignoredErrors>
    <ignoredError sqref="M15:M16" numberStoredAsText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0590-351D-4961-9F41-D4EA4CF7280A}">
  <sheetPr codeName="Tabelle12"/>
  <dimension ref="A1:U23"/>
  <sheetViews>
    <sheetView zoomScaleNormal="100" workbookViewId="0">
      <selection activeCell="K34" sqref="K34"/>
    </sheetView>
  </sheetViews>
  <sheetFormatPr baseColWidth="10" defaultRowHeight="12.75" x14ac:dyDescent="0.2"/>
  <cols>
    <col min="1" max="1" width="18.7109375" customWidth="1"/>
    <col min="2" max="6" width="8.140625" bestFit="1" customWidth="1"/>
    <col min="7" max="9" width="8.140625" customWidth="1"/>
    <col min="10" max="10" width="8.140625" bestFit="1" customWidth="1"/>
    <col min="11" max="13" width="8.140625" customWidth="1"/>
    <col min="14" max="14" width="8.140625" bestFit="1" customWidth="1"/>
    <col min="15" max="15" width="8.140625" customWidth="1"/>
    <col min="16" max="16" width="8.140625" bestFit="1" customWidth="1"/>
    <col min="17" max="17" width="7.5703125" bestFit="1" customWidth="1"/>
    <col min="18" max="19" width="14.7109375" hidden="1" customWidth="1"/>
    <col min="20" max="20" width="11.42578125" hidden="1" customWidth="1"/>
    <col min="21" max="21" width="18.85546875" hidden="1" customWidth="1"/>
  </cols>
  <sheetData>
    <row r="1" spans="1:21" x14ac:dyDescent="0.2">
      <c r="A1" s="251" t="s">
        <v>234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21" ht="13.5" thickBot="1" x14ac:dyDescent="0.25"/>
    <row r="3" spans="1:21" ht="13.5" thickBot="1" x14ac:dyDescent="0.25">
      <c r="A3" s="29" t="s">
        <v>0</v>
      </c>
      <c r="B3" s="1" t="s">
        <v>223</v>
      </c>
      <c r="C3" s="2" t="s">
        <v>224</v>
      </c>
      <c r="D3" s="2" t="s">
        <v>225</v>
      </c>
      <c r="E3" s="2" t="s">
        <v>226</v>
      </c>
      <c r="F3" s="2" t="s">
        <v>227</v>
      </c>
      <c r="G3" s="2" t="s">
        <v>236</v>
      </c>
      <c r="H3" s="2" t="s">
        <v>228</v>
      </c>
      <c r="I3" s="2" t="s">
        <v>229</v>
      </c>
      <c r="J3" s="2" t="s">
        <v>230</v>
      </c>
      <c r="K3" s="2" t="s">
        <v>231</v>
      </c>
      <c r="L3" s="2" t="s">
        <v>232</v>
      </c>
      <c r="M3" s="2" t="s">
        <v>237</v>
      </c>
      <c r="N3" s="2" t="s">
        <v>222</v>
      </c>
      <c r="O3" s="22" t="s">
        <v>233</v>
      </c>
      <c r="P3" s="65" t="s">
        <v>253</v>
      </c>
      <c r="Q3" s="17" t="s">
        <v>45</v>
      </c>
      <c r="R3" s="1" t="s">
        <v>110</v>
      </c>
      <c r="S3" s="70" t="s">
        <v>111</v>
      </c>
      <c r="T3" s="2" t="s">
        <v>113</v>
      </c>
      <c r="U3" s="77" t="s">
        <v>112</v>
      </c>
    </row>
    <row r="4" spans="1:21" ht="12.75" customHeight="1" x14ac:dyDescent="0.2">
      <c r="A4" s="30" t="s">
        <v>1</v>
      </c>
      <c r="B4" s="140" t="s">
        <v>26</v>
      </c>
      <c r="C4" s="98" t="s">
        <v>26</v>
      </c>
      <c r="D4" s="98" t="s">
        <v>26</v>
      </c>
      <c r="E4" s="98" t="s">
        <v>26</v>
      </c>
      <c r="F4" s="98" t="s">
        <v>26</v>
      </c>
      <c r="G4" s="273" t="s">
        <v>235</v>
      </c>
      <c r="H4" s="98" t="s">
        <v>26</v>
      </c>
      <c r="I4" s="117" t="s">
        <v>48</v>
      </c>
      <c r="J4" s="98" t="s">
        <v>26</v>
      </c>
      <c r="K4" s="98" t="s">
        <v>26</v>
      </c>
      <c r="L4" s="114">
        <v>0</v>
      </c>
      <c r="M4" s="270" t="s">
        <v>238</v>
      </c>
      <c r="N4" s="4" t="s">
        <v>26</v>
      </c>
      <c r="O4" s="114">
        <v>0</v>
      </c>
      <c r="P4" s="137" t="s">
        <v>26</v>
      </c>
      <c r="Q4" s="25">
        <f t="shared" ref="Q4:Q17" si="0">COUNTIF(B4:P4,0)</f>
        <v>3</v>
      </c>
      <c r="R4" s="60">
        <f>COUNTIF(B4:P4,"X")+'2014'!R4</f>
        <v>117</v>
      </c>
      <c r="S4" s="83">
        <f>COUNTIF(B4:P4,0)+'2014'!S4</f>
        <v>29</v>
      </c>
      <c r="T4" s="78">
        <f>SUM(R4:S4)</f>
        <v>146</v>
      </c>
      <c r="U4" s="81">
        <f>R4/T4</f>
        <v>0.80136986301369861</v>
      </c>
    </row>
    <row r="5" spans="1:21" x14ac:dyDescent="0.2">
      <c r="A5" s="31" t="s">
        <v>2</v>
      </c>
      <c r="B5" s="102" t="s">
        <v>26</v>
      </c>
      <c r="C5" s="96">
        <v>0</v>
      </c>
      <c r="D5" s="99" t="s">
        <v>26</v>
      </c>
      <c r="E5" s="99" t="s">
        <v>26</v>
      </c>
      <c r="F5" s="99" t="s">
        <v>26</v>
      </c>
      <c r="G5" s="274"/>
      <c r="H5" s="99" t="s">
        <v>26</v>
      </c>
      <c r="I5" s="96">
        <v>0</v>
      </c>
      <c r="J5" s="99" t="s">
        <v>26</v>
      </c>
      <c r="K5" s="6" t="s">
        <v>26</v>
      </c>
      <c r="L5" s="96">
        <v>0</v>
      </c>
      <c r="M5" s="271"/>
      <c r="N5" s="96">
        <v>0</v>
      </c>
      <c r="O5" s="146" t="s">
        <v>26</v>
      </c>
      <c r="P5" s="139" t="s">
        <v>26</v>
      </c>
      <c r="Q5" s="25">
        <f t="shared" si="0"/>
        <v>4</v>
      </c>
      <c r="R5" s="61">
        <f>COUNTIF(B5:P5,"X")+'2014'!R5</f>
        <v>99</v>
      </c>
      <c r="S5" s="84">
        <f>COUNTIF(B5:P5,0)+'2014'!S5</f>
        <v>47</v>
      </c>
      <c r="T5" s="79">
        <f t="shared" ref="T5:T17" si="1">SUM(R5:S5)</f>
        <v>146</v>
      </c>
      <c r="U5" s="81">
        <f t="shared" ref="U5:U17" si="2">R5/T5</f>
        <v>0.67808219178082196</v>
      </c>
    </row>
    <row r="6" spans="1:21" x14ac:dyDescent="0.2">
      <c r="A6" s="31" t="s">
        <v>3</v>
      </c>
      <c r="B6" s="102" t="s">
        <v>26</v>
      </c>
      <c r="C6" s="99" t="s">
        <v>26</v>
      </c>
      <c r="D6" s="6" t="s">
        <v>26</v>
      </c>
      <c r="E6" s="96">
        <v>0</v>
      </c>
      <c r="F6" s="99" t="s">
        <v>26</v>
      </c>
      <c r="G6" s="274"/>
      <c r="H6" s="99" t="s">
        <v>26</v>
      </c>
      <c r="I6" s="96">
        <v>0</v>
      </c>
      <c r="J6" s="99" t="s">
        <v>26</v>
      </c>
      <c r="K6" s="99" t="s">
        <v>26</v>
      </c>
      <c r="L6" s="99" t="s">
        <v>26</v>
      </c>
      <c r="M6" s="271"/>
      <c r="N6" s="99" t="s">
        <v>26</v>
      </c>
      <c r="O6" s="146" t="s">
        <v>26</v>
      </c>
      <c r="P6" s="139" t="s">
        <v>26</v>
      </c>
      <c r="Q6" s="25">
        <f t="shared" si="0"/>
        <v>2</v>
      </c>
      <c r="R6" s="61">
        <f>COUNTIF(B6:P6,"X")+'2014'!R6</f>
        <v>90</v>
      </c>
      <c r="S6" s="84">
        <f>COUNTIF(B6:P6,0)+'2014'!S6</f>
        <v>56</v>
      </c>
      <c r="T6" s="79">
        <f t="shared" si="1"/>
        <v>146</v>
      </c>
      <c r="U6" s="81">
        <f t="shared" si="2"/>
        <v>0.61643835616438358</v>
      </c>
    </row>
    <row r="7" spans="1:21" x14ac:dyDescent="0.2">
      <c r="A7" s="31" t="s">
        <v>4</v>
      </c>
      <c r="B7" s="127">
        <v>0</v>
      </c>
      <c r="C7" s="96">
        <v>0</v>
      </c>
      <c r="D7" s="99" t="s">
        <v>26</v>
      </c>
      <c r="E7" s="99" t="s">
        <v>26</v>
      </c>
      <c r="F7" s="96">
        <v>0</v>
      </c>
      <c r="G7" s="274"/>
      <c r="H7" s="96">
        <v>0</v>
      </c>
      <c r="I7" s="99" t="s">
        <v>26</v>
      </c>
      <c r="J7" s="99" t="s">
        <v>26</v>
      </c>
      <c r="K7" s="99" t="s">
        <v>26</v>
      </c>
      <c r="L7" s="96">
        <v>0</v>
      </c>
      <c r="M7" s="271"/>
      <c r="N7" s="96">
        <v>0</v>
      </c>
      <c r="O7" s="147" t="s">
        <v>26</v>
      </c>
      <c r="P7" s="139" t="s">
        <v>26</v>
      </c>
      <c r="Q7" s="25">
        <f t="shared" si="0"/>
        <v>6</v>
      </c>
      <c r="R7" s="61">
        <f>COUNTIF(B7:P7,"X")+'2014'!R7</f>
        <v>94</v>
      </c>
      <c r="S7" s="84">
        <f>COUNTIF(B7:P7,0)+'2014'!S7</f>
        <v>52</v>
      </c>
      <c r="T7" s="79">
        <f t="shared" si="1"/>
        <v>146</v>
      </c>
      <c r="U7" s="81">
        <f t="shared" si="2"/>
        <v>0.64383561643835618</v>
      </c>
    </row>
    <row r="8" spans="1:21" x14ac:dyDescent="0.2">
      <c r="A8" s="31" t="s">
        <v>5</v>
      </c>
      <c r="B8" s="100" t="s">
        <v>26</v>
      </c>
      <c r="C8" s="6" t="s">
        <v>26</v>
      </c>
      <c r="D8" s="99" t="s">
        <v>26</v>
      </c>
      <c r="E8" s="96">
        <v>0</v>
      </c>
      <c r="F8" s="99" t="s">
        <v>26</v>
      </c>
      <c r="G8" s="274"/>
      <c r="H8" s="99" t="s">
        <v>26</v>
      </c>
      <c r="I8" s="6" t="s">
        <v>26</v>
      </c>
      <c r="J8" s="99" t="s">
        <v>26</v>
      </c>
      <c r="K8" s="6" t="s">
        <v>26</v>
      </c>
      <c r="L8" s="99" t="s">
        <v>26</v>
      </c>
      <c r="M8" s="271"/>
      <c r="N8" s="6" t="s">
        <v>26</v>
      </c>
      <c r="O8" s="146" t="s">
        <v>26</v>
      </c>
      <c r="P8" s="131" t="s">
        <v>26</v>
      </c>
      <c r="Q8" s="25">
        <f t="shared" si="0"/>
        <v>1</v>
      </c>
      <c r="R8" s="61">
        <f>COUNTIF(B8:P8,"X")+'2014'!R8</f>
        <v>123</v>
      </c>
      <c r="S8" s="84">
        <f>COUNTIF(B8:P8,0)+'2014'!S8</f>
        <v>23</v>
      </c>
      <c r="T8" s="79">
        <f t="shared" si="1"/>
        <v>146</v>
      </c>
      <c r="U8" s="81">
        <f t="shared" si="2"/>
        <v>0.84246575342465757</v>
      </c>
    </row>
    <row r="9" spans="1:21" x14ac:dyDescent="0.2">
      <c r="A9" s="31" t="s">
        <v>11</v>
      </c>
      <c r="B9" s="100" t="s">
        <v>26</v>
      </c>
      <c r="C9" s="6" t="s">
        <v>26</v>
      </c>
      <c r="D9" s="6" t="s">
        <v>26</v>
      </c>
      <c r="E9" s="6" t="s">
        <v>26</v>
      </c>
      <c r="F9" s="6" t="s">
        <v>26</v>
      </c>
      <c r="G9" s="274"/>
      <c r="H9" s="6" t="s">
        <v>26</v>
      </c>
      <c r="I9" s="6" t="s">
        <v>26</v>
      </c>
      <c r="J9" s="6" t="s">
        <v>26</v>
      </c>
      <c r="K9" s="6" t="s">
        <v>26</v>
      </c>
      <c r="L9" s="99" t="s">
        <v>26</v>
      </c>
      <c r="M9" s="271"/>
      <c r="N9" s="6" t="s">
        <v>26</v>
      </c>
      <c r="O9" s="147" t="s">
        <v>26</v>
      </c>
      <c r="P9" s="131" t="s">
        <v>26</v>
      </c>
      <c r="Q9" s="25">
        <f t="shared" si="0"/>
        <v>0</v>
      </c>
      <c r="R9" s="61">
        <f>COUNTIF(B9:P9,"X")+'2014'!R9</f>
        <v>144</v>
      </c>
      <c r="S9" s="84">
        <f>COUNTIF(B9:P9,0)+'2014'!S9</f>
        <v>2</v>
      </c>
      <c r="T9" s="79">
        <f t="shared" si="1"/>
        <v>146</v>
      </c>
      <c r="U9" s="81">
        <f t="shared" si="2"/>
        <v>0.98630136986301364</v>
      </c>
    </row>
    <row r="10" spans="1:21" x14ac:dyDescent="0.2">
      <c r="A10" s="31" t="s">
        <v>47</v>
      </c>
      <c r="B10" s="100" t="s">
        <v>26</v>
      </c>
      <c r="C10" s="99" t="s">
        <v>26</v>
      </c>
      <c r="D10" s="99" t="s">
        <v>26</v>
      </c>
      <c r="E10" s="96">
        <v>0</v>
      </c>
      <c r="F10" s="99" t="s">
        <v>26</v>
      </c>
      <c r="G10" s="274"/>
      <c r="H10" s="99" t="s">
        <v>26</v>
      </c>
      <c r="I10" s="99" t="s">
        <v>26</v>
      </c>
      <c r="J10" s="96">
        <v>0</v>
      </c>
      <c r="K10" s="96">
        <v>0</v>
      </c>
      <c r="L10" s="99" t="s">
        <v>26</v>
      </c>
      <c r="M10" s="271"/>
      <c r="N10" s="6" t="s">
        <v>26</v>
      </c>
      <c r="O10" s="146" t="s">
        <v>26</v>
      </c>
      <c r="P10" s="139" t="s">
        <v>26</v>
      </c>
      <c r="Q10" s="25">
        <f t="shared" si="0"/>
        <v>3</v>
      </c>
      <c r="R10" s="61">
        <f>COUNTIF(B10:P10,"X")+'2014'!R10</f>
        <v>97</v>
      </c>
      <c r="S10" s="84">
        <f>COUNTIF(B10:P10,0)+'2014'!S10</f>
        <v>49</v>
      </c>
      <c r="T10" s="79">
        <f t="shared" si="1"/>
        <v>146</v>
      </c>
      <c r="U10" s="81">
        <f t="shared" si="2"/>
        <v>0.66438356164383561</v>
      </c>
    </row>
    <row r="11" spans="1:21" x14ac:dyDescent="0.2">
      <c r="A11" s="31" t="s">
        <v>6</v>
      </c>
      <c r="B11" s="100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274"/>
      <c r="H11" s="6" t="s">
        <v>26</v>
      </c>
      <c r="I11" s="99" t="s">
        <v>26</v>
      </c>
      <c r="J11" s="6" t="s">
        <v>26</v>
      </c>
      <c r="K11" s="6" t="s">
        <v>26</v>
      </c>
      <c r="L11" s="6" t="s">
        <v>26</v>
      </c>
      <c r="M11" s="271"/>
      <c r="N11" s="6" t="s">
        <v>26</v>
      </c>
      <c r="O11" s="147" t="s">
        <v>26</v>
      </c>
      <c r="P11" s="131" t="s">
        <v>26</v>
      </c>
      <c r="Q11" s="25">
        <f t="shared" si="0"/>
        <v>0</v>
      </c>
      <c r="R11" s="61">
        <f>COUNTIF(B11:P11,"X")+'2014'!R11</f>
        <v>145</v>
      </c>
      <c r="S11" s="84">
        <f>COUNTIF(B11:P11,0)+'2014'!S11</f>
        <v>1</v>
      </c>
      <c r="T11" s="79">
        <f t="shared" si="1"/>
        <v>146</v>
      </c>
      <c r="U11" s="81">
        <f t="shared" si="2"/>
        <v>0.99315068493150682</v>
      </c>
    </row>
    <row r="12" spans="1:21" x14ac:dyDescent="0.2">
      <c r="A12" s="31" t="s">
        <v>7</v>
      </c>
      <c r="B12" s="127">
        <v>0</v>
      </c>
      <c r="C12" s="99" t="s">
        <v>26</v>
      </c>
      <c r="D12" s="99" t="s">
        <v>26</v>
      </c>
      <c r="E12" s="96">
        <v>0</v>
      </c>
      <c r="F12" s="99" t="s">
        <v>26</v>
      </c>
      <c r="G12" s="274"/>
      <c r="H12" s="141"/>
      <c r="I12" s="141"/>
      <c r="J12" s="141"/>
      <c r="K12" s="143"/>
      <c r="L12" s="141"/>
      <c r="M12" s="271"/>
      <c r="N12" s="142"/>
      <c r="O12" s="141"/>
      <c r="P12" s="144"/>
      <c r="Q12" s="25">
        <f t="shared" si="0"/>
        <v>2</v>
      </c>
      <c r="R12" s="61">
        <f>COUNTIF(B12:P12,"X")+'2014'!R12</f>
        <v>77</v>
      </c>
      <c r="S12" s="84">
        <f>COUNTIF(B12:P12,0)+'2014'!S12</f>
        <v>61</v>
      </c>
      <c r="T12" s="79">
        <f t="shared" si="1"/>
        <v>138</v>
      </c>
      <c r="U12" s="81">
        <f t="shared" si="2"/>
        <v>0.55797101449275366</v>
      </c>
    </row>
    <row r="13" spans="1:21" x14ac:dyDescent="0.2">
      <c r="A13" s="31" t="s">
        <v>8</v>
      </c>
      <c r="B13" s="127">
        <v>0</v>
      </c>
      <c r="C13" s="96">
        <v>0</v>
      </c>
      <c r="D13" s="6" t="s">
        <v>26</v>
      </c>
      <c r="E13" s="99" t="s">
        <v>26</v>
      </c>
      <c r="F13" s="99" t="s">
        <v>26</v>
      </c>
      <c r="G13" s="274"/>
      <c r="H13" s="99" t="s">
        <v>26</v>
      </c>
      <c r="I13" s="6" t="s">
        <v>26</v>
      </c>
      <c r="J13" s="99" t="s">
        <v>26</v>
      </c>
      <c r="K13" s="96">
        <v>0</v>
      </c>
      <c r="L13" s="99" t="s">
        <v>26</v>
      </c>
      <c r="M13" s="271"/>
      <c r="N13" s="99" t="s">
        <v>26</v>
      </c>
      <c r="O13" s="99" t="s">
        <v>26</v>
      </c>
      <c r="P13" s="132">
        <v>0</v>
      </c>
      <c r="Q13" s="25">
        <f t="shared" si="0"/>
        <v>4</v>
      </c>
      <c r="R13" s="61">
        <f>COUNTIF(B13:P13,"X")+'2014'!R13</f>
        <v>85</v>
      </c>
      <c r="S13" s="84">
        <f>COUNTIF(B13:P13,0)+'2014'!S13</f>
        <v>61</v>
      </c>
      <c r="T13" s="79">
        <f t="shared" si="1"/>
        <v>146</v>
      </c>
      <c r="U13" s="81">
        <f t="shared" si="2"/>
        <v>0.5821917808219178</v>
      </c>
    </row>
    <row r="14" spans="1:21" x14ac:dyDescent="0.2">
      <c r="A14" s="31" t="s">
        <v>13</v>
      </c>
      <c r="B14" s="127">
        <v>0</v>
      </c>
      <c r="C14" s="99" t="s">
        <v>26</v>
      </c>
      <c r="D14" s="99" t="s">
        <v>26</v>
      </c>
      <c r="E14" s="96">
        <v>0</v>
      </c>
      <c r="F14" s="99" t="s">
        <v>26</v>
      </c>
      <c r="G14" s="274"/>
      <c r="H14" s="99" t="s">
        <v>26</v>
      </c>
      <c r="I14" s="96">
        <v>0</v>
      </c>
      <c r="J14" s="96">
        <v>0</v>
      </c>
      <c r="K14" s="6" t="s">
        <v>26</v>
      </c>
      <c r="L14" s="99" t="s">
        <v>26</v>
      </c>
      <c r="M14" s="271"/>
      <c r="N14" s="96">
        <v>0</v>
      </c>
      <c r="O14" s="99" t="s">
        <v>26</v>
      </c>
      <c r="P14" s="131" t="s">
        <v>26</v>
      </c>
      <c r="Q14" s="25">
        <f t="shared" si="0"/>
        <v>5</v>
      </c>
      <c r="R14" s="61">
        <f>COUNTIF(B14:P14,"X")+'2014'!R14</f>
        <v>92</v>
      </c>
      <c r="S14" s="84">
        <f>COUNTIF(B14:P14,0)+'2014'!S14</f>
        <v>54</v>
      </c>
      <c r="T14" s="79">
        <f t="shared" si="1"/>
        <v>146</v>
      </c>
      <c r="U14" s="81">
        <f t="shared" si="2"/>
        <v>0.63013698630136983</v>
      </c>
    </row>
    <row r="15" spans="1:21" x14ac:dyDescent="0.2">
      <c r="A15" s="31" t="s">
        <v>9</v>
      </c>
      <c r="B15" s="127">
        <v>0</v>
      </c>
      <c r="C15" s="99" t="s">
        <v>26</v>
      </c>
      <c r="D15" s="6" t="s">
        <v>26</v>
      </c>
      <c r="E15" s="96">
        <v>0</v>
      </c>
      <c r="F15" s="99" t="s">
        <v>26</v>
      </c>
      <c r="G15" s="274"/>
      <c r="H15" s="6" t="s">
        <v>26</v>
      </c>
      <c r="I15" s="96">
        <v>0</v>
      </c>
      <c r="J15" s="96">
        <v>0</v>
      </c>
      <c r="K15" s="99" t="s">
        <v>26</v>
      </c>
      <c r="L15" s="96">
        <v>0</v>
      </c>
      <c r="M15" s="271"/>
      <c r="N15" s="96">
        <v>0</v>
      </c>
      <c r="O15" s="99" t="s">
        <v>26</v>
      </c>
      <c r="P15" s="132">
        <v>0</v>
      </c>
      <c r="Q15" s="25">
        <f t="shared" si="0"/>
        <v>7</v>
      </c>
      <c r="R15" s="61">
        <f>COUNTIF(B15:P15,"X")+'2014'!R15</f>
        <v>102</v>
      </c>
      <c r="S15" s="84">
        <f>COUNTIF(B15:P15,0)+'2014'!S15</f>
        <v>44</v>
      </c>
      <c r="T15" s="79">
        <f t="shared" si="1"/>
        <v>146</v>
      </c>
      <c r="U15" s="81">
        <f t="shared" si="2"/>
        <v>0.69863013698630139</v>
      </c>
    </row>
    <row r="16" spans="1:21" x14ac:dyDescent="0.2">
      <c r="A16" s="31" t="s">
        <v>10</v>
      </c>
      <c r="B16" s="127">
        <v>0</v>
      </c>
      <c r="C16" s="96">
        <v>0</v>
      </c>
      <c r="D16" s="99" t="s">
        <v>26</v>
      </c>
      <c r="E16" s="96">
        <v>0</v>
      </c>
      <c r="F16" s="96">
        <v>0</v>
      </c>
      <c r="G16" s="274"/>
      <c r="H16" s="99" t="s">
        <v>26</v>
      </c>
      <c r="I16" s="96">
        <v>0</v>
      </c>
      <c r="J16" s="99" t="s">
        <v>26</v>
      </c>
      <c r="K16" s="99" t="s">
        <v>26</v>
      </c>
      <c r="L16" s="99" t="s">
        <v>26</v>
      </c>
      <c r="M16" s="271"/>
      <c r="N16" s="96">
        <v>0</v>
      </c>
      <c r="O16" s="96">
        <v>0</v>
      </c>
      <c r="P16" s="139" t="s">
        <v>26</v>
      </c>
      <c r="Q16" s="25">
        <f t="shared" si="0"/>
        <v>7</v>
      </c>
      <c r="R16" s="61">
        <f>COUNTIF(B16:P16,"X")+'2014'!R16</f>
        <v>92</v>
      </c>
      <c r="S16" s="84">
        <f>COUNTIF(B16:P16,0)+'2014'!S16</f>
        <v>54</v>
      </c>
      <c r="T16" s="79">
        <f t="shared" si="1"/>
        <v>146</v>
      </c>
      <c r="U16" s="81">
        <f t="shared" si="2"/>
        <v>0.63013698630136983</v>
      </c>
    </row>
    <row r="17" spans="1:21" ht="13.5" thickBot="1" x14ac:dyDescent="0.25">
      <c r="A17" s="32" t="s">
        <v>12</v>
      </c>
      <c r="B17" s="105">
        <v>0</v>
      </c>
      <c r="C17" s="8" t="s">
        <v>26</v>
      </c>
      <c r="D17" s="101" t="s">
        <v>26</v>
      </c>
      <c r="E17" s="8" t="s">
        <v>26</v>
      </c>
      <c r="F17" s="101" t="s">
        <v>26</v>
      </c>
      <c r="G17" s="275"/>
      <c r="H17" s="115">
        <v>0</v>
      </c>
      <c r="I17" s="101" t="s">
        <v>26</v>
      </c>
      <c r="J17" s="101" t="s">
        <v>26</v>
      </c>
      <c r="K17" s="115">
        <v>0</v>
      </c>
      <c r="L17" s="101" t="s">
        <v>26</v>
      </c>
      <c r="M17" s="272"/>
      <c r="N17" s="115">
        <v>0</v>
      </c>
      <c r="O17" s="101" t="s">
        <v>26</v>
      </c>
      <c r="P17" s="138" t="s">
        <v>26</v>
      </c>
      <c r="Q17" s="26">
        <f t="shared" si="0"/>
        <v>4</v>
      </c>
      <c r="R17" s="62">
        <f>COUNTIF(B17:P17,"X")+'2014'!R17</f>
        <v>108</v>
      </c>
      <c r="S17" s="85">
        <f>COUNTIF(B17:P17,0)+'2014'!S17</f>
        <v>38</v>
      </c>
      <c r="T17" s="80">
        <f t="shared" si="1"/>
        <v>146</v>
      </c>
      <c r="U17" s="82">
        <f t="shared" si="2"/>
        <v>0.73972602739726023</v>
      </c>
    </row>
    <row r="18" spans="1:21" hidden="1" x14ac:dyDescent="0.2">
      <c r="A18" s="109"/>
      <c r="B18" s="108"/>
      <c r="C18" s="108"/>
      <c r="D18" s="108"/>
      <c r="E18" s="108"/>
      <c r="P18" s="40" t="s">
        <v>67</v>
      </c>
      <c r="Q18" s="40">
        <f>SUM(Q4:Q17)</f>
        <v>48</v>
      </c>
    </row>
    <row r="19" spans="1:21" hidden="1" x14ac:dyDescent="0.2">
      <c r="A19" s="109"/>
      <c r="B19" s="108"/>
      <c r="C19" s="108"/>
      <c r="D19" s="108"/>
      <c r="E19" s="108"/>
      <c r="P19" s="41" t="s">
        <v>72</v>
      </c>
      <c r="Q19" s="41">
        <v>13</v>
      </c>
    </row>
    <row r="20" spans="1:21" ht="12" hidden="1" customHeight="1" x14ac:dyDescent="0.2">
      <c r="A20" s="109"/>
      <c r="B20" s="108"/>
      <c r="C20" s="108"/>
      <c r="D20" s="108"/>
      <c r="E20" s="108"/>
      <c r="P20" s="42" t="s">
        <v>73</v>
      </c>
      <c r="Q20" s="106">
        <f>SUM(1/(13.385*Q19)*Q18)</f>
        <v>0.27585414212235282</v>
      </c>
    </row>
    <row r="21" spans="1:21" ht="11.25" hidden="1" customHeight="1" x14ac:dyDescent="0.2">
      <c r="A21" s="109"/>
      <c r="B21" s="108"/>
      <c r="C21" s="108"/>
      <c r="D21" s="108"/>
      <c r="E21" s="108"/>
      <c r="P21" s="44" t="s">
        <v>74</v>
      </c>
      <c r="Q21" s="106">
        <f>1-Q20</f>
        <v>0.72414585787764718</v>
      </c>
    </row>
    <row r="22" spans="1:21" hidden="1" x14ac:dyDescent="0.2">
      <c r="A22" s="109" t="s">
        <v>74</v>
      </c>
      <c r="B22" s="108">
        <f t="shared" ref="B22:J22" si="3">COUNTIF(B4:B17,"X")</f>
        <v>7</v>
      </c>
      <c r="C22" s="108">
        <f t="shared" si="3"/>
        <v>10</v>
      </c>
      <c r="D22" s="112">
        <f t="shared" si="3"/>
        <v>14</v>
      </c>
      <c r="E22" s="111">
        <f t="shared" si="3"/>
        <v>7</v>
      </c>
      <c r="F22" s="108">
        <f t="shared" si="3"/>
        <v>12</v>
      </c>
      <c r="G22" s="108"/>
      <c r="H22" s="108">
        <f t="shared" si="3"/>
        <v>11</v>
      </c>
      <c r="I22" s="108">
        <f t="shared" si="3"/>
        <v>7</v>
      </c>
      <c r="J22" s="108">
        <f t="shared" si="3"/>
        <v>10</v>
      </c>
      <c r="K22" s="108">
        <f>COUNTIF(K4:K17,"X")</f>
        <v>10</v>
      </c>
      <c r="L22" s="108">
        <f>COUNTIF(L4:L17,"X")</f>
        <v>9</v>
      </c>
      <c r="M22" s="108"/>
      <c r="N22" s="108">
        <f>COUNTIF(N4:N17,"X")</f>
        <v>7</v>
      </c>
      <c r="O22" s="108">
        <f>COUNTIF(O4:O17,"X")</f>
        <v>11</v>
      </c>
      <c r="P22" s="108">
        <f>COUNTIF(P4:P17,"X")</f>
        <v>11</v>
      </c>
    </row>
    <row r="23" spans="1:21" s="130" customFormat="1" hidden="1" x14ac:dyDescent="0.2">
      <c r="A23" s="128" t="s">
        <v>73</v>
      </c>
      <c r="B23" s="129">
        <f>COUNTIF(B4:B17,0)</f>
        <v>7</v>
      </c>
      <c r="C23" s="129">
        <f>COUNTIF(C4:C17,0)</f>
        <v>4</v>
      </c>
      <c r="D23" s="145">
        <f>COUNTIF(D4:D17,0)</f>
        <v>0</v>
      </c>
      <c r="E23" s="129">
        <f>COUNTIF(E4:E17,0)</f>
        <v>7</v>
      </c>
      <c r="F23" s="129">
        <f t="shared" ref="F23:P23" si="4">COUNTIF(F4:F17,0)</f>
        <v>2</v>
      </c>
      <c r="G23" s="129"/>
      <c r="H23" s="129">
        <f t="shared" si="4"/>
        <v>2</v>
      </c>
      <c r="I23" s="129">
        <f t="shared" si="4"/>
        <v>6</v>
      </c>
      <c r="J23" s="129">
        <f t="shared" si="4"/>
        <v>3</v>
      </c>
      <c r="K23" s="129">
        <f>COUNTIF(K4:K17,"0")</f>
        <v>3</v>
      </c>
      <c r="L23" s="129">
        <f t="shared" si="4"/>
        <v>4</v>
      </c>
      <c r="M23" s="129"/>
      <c r="N23" s="129">
        <f t="shared" si="4"/>
        <v>6</v>
      </c>
      <c r="O23" s="129">
        <f t="shared" si="4"/>
        <v>2</v>
      </c>
      <c r="P23" s="129">
        <f t="shared" si="4"/>
        <v>2</v>
      </c>
    </row>
  </sheetData>
  <sheetProtection password="8099" sheet="1"/>
  <mergeCells count="3">
    <mergeCell ref="A1:Q1"/>
    <mergeCell ref="G4:G17"/>
    <mergeCell ref="M4:M17"/>
  </mergeCells>
  <printOptions horizontalCentered="1"/>
  <pageMargins left="0" right="0" top="0.39370078740157483" bottom="0.39370078740157483" header="0.31496062992125984" footer="0.31496062992125984"/>
  <pageSetup paperSize="9" scale="97" orientation="landscape" r:id="rId1"/>
  <ignoredErrors>
    <ignoredError sqref="I4" numberStoredAsText="1"/>
    <ignoredError sqref="B3:P3" twoDigitTextYear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43445-2284-4999-9703-130F4F077DAB}">
  <sheetPr codeName="Tabelle13"/>
  <dimension ref="A1:U23"/>
  <sheetViews>
    <sheetView zoomScaleNormal="100" workbookViewId="0">
      <selection activeCell="K4" sqref="K4:K16"/>
    </sheetView>
  </sheetViews>
  <sheetFormatPr baseColWidth="10" defaultRowHeight="12.75" x14ac:dyDescent="0.2"/>
  <cols>
    <col min="1" max="1" width="18.7109375" customWidth="1"/>
    <col min="2" max="6" width="8.140625" bestFit="1" customWidth="1"/>
    <col min="7" max="8" width="8.140625" customWidth="1"/>
    <col min="9" max="9" width="8.140625" bestFit="1" customWidth="1"/>
    <col min="10" max="12" width="8.140625" customWidth="1"/>
    <col min="13" max="13" width="8.140625" bestFit="1" customWidth="1"/>
    <col min="14" max="15" width="8.140625" customWidth="1"/>
    <col min="16" max="16" width="8.140625" bestFit="1" customWidth="1"/>
    <col min="17" max="17" width="7.5703125" bestFit="1" customWidth="1"/>
    <col min="18" max="19" width="14.7109375" hidden="1" customWidth="1"/>
    <col min="20" max="20" width="11.42578125" hidden="1" customWidth="1"/>
    <col min="21" max="21" width="18.85546875" hidden="1" customWidth="1"/>
  </cols>
  <sheetData>
    <row r="1" spans="1:21" x14ac:dyDescent="0.2">
      <c r="A1" s="251" t="s">
        <v>239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21" ht="13.5" thickBot="1" x14ac:dyDescent="0.25"/>
    <row r="3" spans="1:21" ht="13.5" thickBot="1" x14ac:dyDescent="0.25">
      <c r="A3" s="29" t="s">
        <v>0</v>
      </c>
      <c r="B3" s="1" t="s">
        <v>240</v>
      </c>
      <c r="C3" s="2" t="s">
        <v>241</v>
      </c>
      <c r="D3" s="2" t="s">
        <v>242</v>
      </c>
      <c r="E3" s="2" t="s">
        <v>243</v>
      </c>
      <c r="F3" s="2" t="s">
        <v>244</v>
      </c>
      <c r="G3" s="2" t="s">
        <v>245</v>
      </c>
      <c r="H3" s="2" t="s">
        <v>246</v>
      </c>
      <c r="I3" s="2" t="s">
        <v>247</v>
      </c>
      <c r="J3" s="2" t="s">
        <v>256</v>
      </c>
      <c r="K3" s="2" t="s">
        <v>254</v>
      </c>
      <c r="L3" s="2" t="s">
        <v>248</v>
      </c>
      <c r="M3" s="2" t="s">
        <v>249</v>
      </c>
      <c r="N3" s="22" t="s">
        <v>250</v>
      </c>
      <c r="O3" s="2" t="s">
        <v>251</v>
      </c>
      <c r="P3" s="65" t="s">
        <v>257</v>
      </c>
      <c r="Q3" s="17" t="s">
        <v>45</v>
      </c>
      <c r="R3" s="1" t="s">
        <v>110</v>
      </c>
      <c r="S3" s="70" t="s">
        <v>111</v>
      </c>
      <c r="T3" s="2" t="s">
        <v>113</v>
      </c>
      <c r="U3" s="77" t="s">
        <v>112</v>
      </c>
    </row>
    <row r="4" spans="1:21" ht="12.75" customHeight="1" x14ac:dyDescent="0.2">
      <c r="A4" s="30" t="s">
        <v>1</v>
      </c>
      <c r="B4" s="148" t="s">
        <v>26</v>
      </c>
      <c r="C4" s="149" t="s">
        <v>26</v>
      </c>
      <c r="D4" s="114">
        <v>0</v>
      </c>
      <c r="E4" s="149" t="s">
        <v>26</v>
      </c>
      <c r="F4" s="114">
        <v>0</v>
      </c>
      <c r="G4" s="149" t="s">
        <v>26</v>
      </c>
      <c r="H4" s="150" t="s">
        <v>26</v>
      </c>
      <c r="I4" s="149" t="s">
        <v>26</v>
      </c>
      <c r="J4" s="114">
        <v>0</v>
      </c>
      <c r="K4" s="270" t="s">
        <v>255</v>
      </c>
      <c r="L4" s="149" t="s">
        <v>26</v>
      </c>
      <c r="M4" s="150" t="s">
        <v>26</v>
      </c>
      <c r="N4" s="149" t="s">
        <v>26</v>
      </c>
      <c r="O4" s="273" t="s">
        <v>252</v>
      </c>
      <c r="P4" s="151" t="s">
        <v>26</v>
      </c>
      <c r="Q4" s="25">
        <f t="shared" ref="Q4:Q16" si="0">COUNTIF(B4:P4,0)</f>
        <v>3</v>
      </c>
      <c r="R4" s="60">
        <f>COUNTIF(B4:P4,"X")+'2015'!R4</f>
        <v>127</v>
      </c>
      <c r="S4" s="83">
        <f>COUNTIF(B4:P4,0)+'2015'!S4</f>
        <v>32</v>
      </c>
      <c r="T4" s="78">
        <f>SUM(R4:S4)</f>
        <v>159</v>
      </c>
      <c r="U4" s="81">
        <f>R4/T4</f>
        <v>0.79874213836477992</v>
      </c>
    </row>
    <row r="5" spans="1:21" x14ac:dyDescent="0.2">
      <c r="A5" s="31" t="s">
        <v>2</v>
      </c>
      <c r="B5" s="152" t="s">
        <v>26</v>
      </c>
      <c r="C5" s="96">
        <v>0</v>
      </c>
      <c r="D5" s="146" t="s">
        <v>26</v>
      </c>
      <c r="E5" s="146" t="s">
        <v>26</v>
      </c>
      <c r="F5" s="96">
        <v>0</v>
      </c>
      <c r="G5" s="96">
        <v>0</v>
      </c>
      <c r="H5" s="146" t="s">
        <v>26</v>
      </c>
      <c r="I5" s="146" t="s">
        <v>26</v>
      </c>
      <c r="J5" s="96">
        <v>0</v>
      </c>
      <c r="K5" s="271"/>
      <c r="L5" s="146" t="s">
        <v>26</v>
      </c>
      <c r="M5" s="96">
        <v>0</v>
      </c>
      <c r="N5" s="96">
        <v>0</v>
      </c>
      <c r="O5" s="274"/>
      <c r="P5" s="132">
        <v>0</v>
      </c>
      <c r="Q5" s="25">
        <f t="shared" si="0"/>
        <v>7</v>
      </c>
      <c r="R5" s="61">
        <f>COUNTIF(B5:P5,"X")+'2015'!R5</f>
        <v>105</v>
      </c>
      <c r="S5" s="84">
        <f>COUNTIF(B5:P5,0)+'2015'!S5</f>
        <v>54</v>
      </c>
      <c r="T5" s="79">
        <f t="shared" ref="T5:T16" si="1">SUM(R5:S5)</f>
        <v>159</v>
      </c>
      <c r="U5" s="81">
        <f t="shared" ref="U5:U16" si="2">R5/T5</f>
        <v>0.660377358490566</v>
      </c>
    </row>
    <row r="6" spans="1:21" x14ac:dyDescent="0.2">
      <c r="A6" s="31" t="s">
        <v>3</v>
      </c>
      <c r="B6" s="152" t="s">
        <v>26</v>
      </c>
      <c r="C6" s="146" t="s">
        <v>26</v>
      </c>
      <c r="D6" s="147" t="s">
        <v>26</v>
      </c>
      <c r="E6" s="146" t="s">
        <v>26</v>
      </c>
      <c r="F6" s="146" t="s">
        <v>26</v>
      </c>
      <c r="G6" s="96">
        <v>0</v>
      </c>
      <c r="H6" s="146" t="s">
        <v>26</v>
      </c>
      <c r="I6" s="146" t="s">
        <v>26</v>
      </c>
      <c r="J6" s="96">
        <v>0</v>
      </c>
      <c r="K6" s="271"/>
      <c r="L6" s="146" t="s">
        <v>26</v>
      </c>
      <c r="M6" s="146" t="s">
        <v>26</v>
      </c>
      <c r="N6" s="146" t="s">
        <v>26</v>
      </c>
      <c r="O6" s="274"/>
      <c r="P6" s="164" t="s">
        <v>26</v>
      </c>
      <c r="Q6" s="25">
        <f t="shared" si="0"/>
        <v>2</v>
      </c>
      <c r="R6" s="61">
        <f>COUNTIF(B6:P6,"X")+'2015'!R6</f>
        <v>101</v>
      </c>
      <c r="S6" s="84">
        <f>COUNTIF(B6:P6,0)+'2015'!S6</f>
        <v>58</v>
      </c>
      <c r="T6" s="79">
        <f t="shared" si="1"/>
        <v>159</v>
      </c>
      <c r="U6" s="81">
        <f t="shared" si="2"/>
        <v>0.63522012578616349</v>
      </c>
    </row>
    <row r="7" spans="1:21" x14ac:dyDescent="0.2">
      <c r="A7" s="31" t="s">
        <v>4</v>
      </c>
      <c r="B7" s="152" t="s">
        <v>26</v>
      </c>
      <c r="C7" s="96">
        <v>0</v>
      </c>
      <c r="D7" s="96">
        <v>0</v>
      </c>
      <c r="E7" s="146" t="s">
        <v>26</v>
      </c>
      <c r="F7" s="146" t="s">
        <v>26</v>
      </c>
      <c r="G7" s="96">
        <v>0</v>
      </c>
      <c r="H7" s="146" t="s">
        <v>26</v>
      </c>
      <c r="I7" s="96">
        <v>0</v>
      </c>
      <c r="J7" s="146" t="s">
        <v>26</v>
      </c>
      <c r="K7" s="271"/>
      <c r="L7" s="96">
        <v>0</v>
      </c>
      <c r="M7" s="146" t="s">
        <v>26</v>
      </c>
      <c r="N7" s="96">
        <v>0</v>
      </c>
      <c r="O7" s="274"/>
      <c r="P7" s="164" t="s">
        <v>26</v>
      </c>
      <c r="Q7" s="25">
        <f t="shared" si="0"/>
        <v>6</v>
      </c>
      <c r="R7" s="61">
        <f>COUNTIF(B7:P7,"X")+'2015'!R7</f>
        <v>101</v>
      </c>
      <c r="S7" s="84">
        <f>COUNTIF(B7:P7,0)+'2015'!S7</f>
        <v>58</v>
      </c>
      <c r="T7" s="79">
        <f t="shared" si="1"/>
        <v>159</v>
      </c>
      <c r="U7" s="81">
        <f t="shared" si="2"/>
        <v>0.63522012578616349</v>
      </c>
    </row>
    <row r="8" spans="1:21" x14ac:dyDescent="0.2">
      <c r="A8" s="31" t="s">
        <v>5</v>
      </c>
      <c r="B8" s="127">
        <v>0</v>
      </c>
      <c r="C8" s="147" t="s">
        <v>26</v>
      </c>
      <c r="D8" s="146" t="s">
        <v>26</v>
      </c>
      <c r="E8" s="146" t="s">
        <v>26</v>
      </c>
      <c r="F8" s="96">
        <v>0</v>
      </c>
      <c r="G8" s="146" t="s">
        <v>26</v>
      </c>
      <c r="H8" s="96">
        <v>0</v>
      </c>
      <c r="I8" s="146" t="s">
        <v>26</v>
      </c>
      <c r="J8" s="147" t="s">
        <v>26</v>
      </c>
      <c r="K8" s="271"/>
      <c r="L8" s="146" t="s">
        <v>26</v>
      </c>
      <c r="M8" s="147" t="s">
        <v>26</v>
      </c>
      <c r="N8" s="146" t="s">
        <v>26</v>
      </c>
      <c r="O8" s="274"/>
      <c r="P8" s="154" t="s">
        <v>26</v>
      </c>
      <c r="Q8" s="25">
        <f t="shared" si="0"/>
        <v>3</v>
      </c>
      <c r="R8" s="61">
        <f>COUNTIF(B8:P8,"X")+'2015'!R8</f>
        <v>133</v>
      </c>
      <c r="S8" s="84">
        <f>COUNTIF(B8:P8,0)+'2015'!S8</f>
        <v>26</v>
      </c>
      <c r="T8" s="79">
        <f t="shared" si="1"/>
        <v>159</v>
      </c>
      <c r="U8" s="81">
        <f t="shared" si="2"/>
        <v>0.83647798742138368</v>
      </c>
    </row>
    <row r="9" spans="1:21" x14ac:dyDescent="0.2">
      <c r="A9" s="31" t="s">
        <v>11</v>
      </c>
      <c r="B9" s="153" t="s">
        <v>26</v>
      </c>
      <c r="C9" s="147" t="s">
        <v>26</v>
      </c>
      <c r="D9" s="147" t="s">
        <v>26</v>
      </c>
      <c r="E9" s="147" t="s">
        <v>26</v>
      </c>
      <c r="F9" s="147" t="s">
        <v>26</v>
      </c>
      <c r="G9" s="147" t="s">
        <v>26</v>
      </c>
      <c r="H9" s="96">
        <v>0</v>
      </c>
      <c r="I9" s="147" t="s">
        <v>26</v>
      </c>
      <c r="J9" s="147" t="s">
        <v>26</v>
      </c>
      <c r="K9" s="271"/>
      <c r="L9" s="146" t="s">
        <v>26</v>
      </c>
      <c r="M9" s="147" t="s">
        <v>26</v>
      </c>
      <c r="N9" s="147" t="s">
        <v>26</v>
      </c>
      <c r="O9" s="274"/>
      <c r="P9" s="154" t="s">
        <v>26</v>
      </c>
      <c r="Q9" s="25">
        <f t="shared" si="0"/>
        <v>1</v>
      </c>
      <c r="R9" s="61">
        <f>COUNTIF(B9:P9,"X")+'2015'!R9</f>
        <v>156</v>
      </c>
      <c r="S9" s="84">
        <f>COUNTIF(B9:P9,0)+'2015'!S9</f>
        <v>3</v>
      </c>
      <c r="T9" s="79">
        <f t="shared" si="1"/>
        <v>159</v>
      </c>
      <c r="U9" s="81">
        <f t="shared" si="2"/>
        <v>0.98113207547169812</v>
      </c>
    </row>
    <row r="10" spans="1:21" x14ac:dyDescent="0.2">
      <c r="A10" s="31" t="s">
        <v>47</v>
      </c>
      <c r="B10" s="153" t="s">
        <v>26</v>
      </c>
      <c r="C10" s="146" t="s">
        <v>26</v>
      </c>
      <c r="D10" s="96">
        <v>0</v>
      </c>
      <c r="E10" s="146" t="s">
        <v>26</v>
      </c>
      <c r="F10" s="146" t="s">
        <v>26</v>
      </c>
      <c r="G10" s="146" t="s">
        <v>26</v>
      </c>
      <c r="H10" s="146" t="s">
        <v>26</v>
      </c>
      <c r="I10" s="96">
        <v>0</v>
      </c>
      <c r="J10" s="146" t="s">
        <v>26</v>
      </c>
      <c r="K10" s="271"/>
      <c r="L10" s="96">
        <v>0</v>
      </c>
      <c r="M10" s="96">
        <v>0</v>
      </c>
      <c r="N10" s="146" t="s">
        <v>26</v>
      </c>
      <c r="O10" s="274"/>
      <c r="P10" s="132">
        <v>0</v>
      </c>
      <c r="Q10" s="25">
        <f t="shared" si="0"/>
        <v>5</v>
      </c>
      <c r="R10" s="61">
        <f>COUNTIF(B10:P10,"X")+'2015'!R10</f>
        <v>105</v>
      </c>
      <c r="S10" s="84">
        <f>COUNTIF(B10:P10,0)+'2015'!S10</f>
        <v>54</v>
      </c>
      <c r="T10" s="79">
        <f t="shared" si="1"/>
        <v>159</v>
      </c>
      <c r="U10" s="81">
        <f t="shared" si="2"/>
        <v>0.660377358490566</v>
      </c>
    </row>
    <row r="11" spans="1:21" x14ac:dyDescent="0.2">
      <c r="A11" s="31" t="s">
        <v>6</v>
      </c>
      <c r="B11" s="153" t="s">
        <v>26</v>
      </c>
      <c r="C11" s="147" t="s">
        <v>26</v>
      </c>
      <c r="D11" s="147" t="s">
        <v>26</v>
      </c>
      <c r="E11" s="147" t="s">
        <v>26</v>
      </c>
      <c r="F11" s="147" t="s">
        <v>26</v>
      </c>
      <c r="G11" s="147" t="s">
        <v>26</v>
      </c>
      <c r="H11" s="146" t="s">
        <v>26</v>
      </c>
      <c r="I11" s="147" t="s">
        <v>26</v>
      </c>
      <c r="J11" s="147" t="s">
        <v>26</v>
      </c>
      <c r="K11" s="271"/>
      <c r="L11" s="147" t="s">
        <v>26</v>
      </c>
      <c r="M11" s="147" t="s">
        <v>26</v>
      </c>
      <c r="N11" s="147" t="s">
        <v>26</v>
      </c>
      <c r="O11" s="274"/>
      <c r="P11" s="154" t="s">
        <v>26</v>
      </c>
      <c r="Q11" s="25">
        <f t="shared" si="0"/>
        <v>0</v>
      </c>
      <c r="R11" s="61">
        <f>COUNTIF(B11:P11,"X")+'2015'!R11</f>
        <v>158</v>
      </c>
      <c r="S11" s="84">
        <f>COUNTIF(B11:P11,0)+'2015'!S11</f>
        <v>1</v>
      </c>
      <c r="T11" s="79">
        <f t="shared" si="1"/>
        <v>159</v>
      </c>
      <c r="U11" s="81">
        <f t="shared" si="2"/>
        <v>0.99371069182389937</v>
      </c>
    </row>
    <row r="12" spans="1:21" x14ac:dyDescent="0.2">
      <c r="A12" s="31" t="s">
        <v>8</v>
      </c>
      <c r="B12" s="152" t="s">
        <v>26</v>
      </c>
      <c r="C12" s="96">
        <v>0</v>
      </c>
      <c r="D12" s="147" t="s">
        <v>26</v>
      </c>
      <c r="E12" s="146" t="s">
        <v>26</v>
      </c>
      <c r="F12" s="146" t="s">
        <v>26</v>
      </c>
      <c r="G12" s="146" t="s">
        <v>26</v>
      </c>
      <c r="H12" s="96">
        <v>0</v>
      </c>
      <c r="I12" s="96">
        <v>0</v>
      </c>
      <c r="J12" s="96">
        <v>0</v>
      </c>
      <c r="K12" s="271"/>
      <c r="L12" s="146" t="s">
        <v>26</v>
      </c>
      <c r="M12" s="146" t="s">
        <v>26</v>
      </c>
      <c r="N12" s="146" t="s">
        <v>26</v>
      </c>
      <c r="O12" s="274"/>
      <c r="P12" s="132">
        <v>0</v>
      </c>
      <c r="Q12" s="25">
        <f t="shared" si="0"/>
        <v>5</v>
      </c>
      <c r="R12" s="61">
        <f>COUNTIF(B12:P12,"X")+'2015'!R13</f>
        <v>93</v>
      </c>
      <c r="S12" s="84">
        <f>COUNTIF(B12:P12,0)+'2015'!S13</f>
        <v>66</v>
      </c>
      <c r="T12" s="79">
        <f t="shared" si="1"/>
        <v>159</v>
      </c>
      <c r="U12" s="81">
        <f t="shared" si="2"/>
        <v>0.58490566037735847</v>
      </c>
    </row>
    <row r="13" spans="1:21" x14ac:dyDescent="0.2">
      <c r="A13" s="31" t="s">
        <v>13</v>
      </c>
      <c r="B13" s="127">
        <v>0</v>
      </c>
      <c r="C13" s="146" t="s">
        <v>26</v>
      </c>
      <c r="D13" s="146" t="s">
        <v>26</v>
      </c>
      <c r="E13" s="96">
        <v>0</v>
      </c>
      <c r="F13" s="146" t="s">
        <v>26</v>
      </c>
      <c r="G13" s="96">
        <v>0</v>
      </c>
      <c r="H13" s="96">
        <v>0</v>
      </c>
      <c r="I13" s="146" t="s">
        <v>26</v>
      </c>
      <c r="J13" s="147" t="s">
        <v>26</v>
      </c>
      <c r="K13" s="271"/>
      <c r="L13" s="96">
        <v>0</v>
      </c>
      <c r="M13" s="146" t="s">
        <v>26</v>
      </c>
      <c r="N13" s="146" t="s">
        <v>26</v>
      </c>
      <c r="O13" s="274"/>
      <c r="P13" s="154" t="s">
        <v>26</v>
      </c>
      <c r="Q13" s="25">
        <f t="shared" si="0"/>
        <v>5</v>
      </c>
      <c r="R13" s="61">
        <f>COUNTIF(B13:P13,"X")+'2015'!R14</f>
        <v>100</v>
      </c>
      <c r="S13" s="84">
        <f>COUNTIF(B13:P13,0)+'2015'!S14</f>
        <v>59</v>
      </c>
      <c r="T13" s="79">
        <f t="shared" si="1"/>
        <v>159</v>
      </c>
      <c r="U13" s="81">
        <f t="shared" si="2"/>
        <v>0.62893081761006286</v>
      </c>
    </row>
    <row r="14" spans="1:21" x14ac:dyDescent="0.2">
      <c r="A14" s="31" t="s">
        <v>9</v>
      </c>
      <c r="B14" s="152" t="s">
        <v>26</v>
      </c>
      <c r="C14" s="96">
        <v>0</v>
      </c>
      <c r="D14" s="147" t="s">
        <v>26</v>
      </c>
      <c r="E14" s="146" t="s">
        <v>26</v>
      </c>
      <c r="F14" s="96">
        <v>0</v>
      </c>
      <c r="G14" s="96">
        <v>0</v>
      </c>
      <c r="H14" s="146" t="s">
        <v>26</v>
      </c>
      <c r="I14" s="146" t="s">
        <v>26</v>
      </c>
      <c r="J14" s="146" t="s">
        <v>26</v>
      </c>
      <c r="K14" s="271"/>
      <c r="L14" s="96">
        <v>0</v>
      </c>
      <c r="M14" s="146" t="s">
        <v>26</v>
      </c>
      <c r="N14" s="146" t="s">
        <v>26</v>
      </c>
      <c r="O14" s="274"/>
      <c r="P14" s="154" t="s">
        <v>26</v>
      </c>
      <c r="Q14" s="25">
        <f t="shared" si="0"/>
        <v>4</v>
      </c>
      <c r="R14" s="61">
        <f>COUNTIF(B14:P14,"X")+'2015'!R15</f>
        <v>111</v>
      </c>
      <c r="S14" s="84">
        <f>COUNTIF(B14:P14,0)+'2015'!S15</f>
        <v>48</v>
      </c>
      <c r="T14" s="79">
        <f t="shared" si="1"/>
        <v>159</v>
      </c>
      <c r="U14" s="81">
        <f t="shared" si="2"/>
        <v>0.69811320754716977</v>
      </c>
    </row>
    <row r="15" spans="1:21" x14ac:dyDescent="0.2">
      <c r="A15" s="31" t="s">
        <v>10</v>
      </c>
      <c r="B15" s="152" t="s">
        <v>26</v>
      </c>
      <c r="C15" s="96">
        <v>0</v>
      </c>
      <c r="D15" s="146" t="s">
        <v>26</v>
      </c>
      <c r="E15" s="146" t="s">
        <v>26</v>
      </c>
      <c r="F15" s="96">
        <v>0</v>
      </c>
      <c r="G15" s="146" t="s">
        <v>26</v>
      </c>
      <c r="H15" s="146" t="s">
        <v>26</v>
      </c>
      <c r="I15" s="96">
        <v>0</v>
      </c>
      <c r="J15" s="96">
        <v>0</v>
      </c>
      <c r="K15" s="271"/>
      <c r="L15" s="96">
        <v>0</v>
      </c>
      <c r="M15" s="146" t="s">
        <v>26</v>
      </c>
      <c r="N15" s="147" t="s">
        <v>26</v>
      </c>
      <c r="O15" s="274"/>
      <c r="P15" s="164" t="s">
        <v>26</v>
      </c>
      <c r="Q15" s="25">
        <f t="shared" si="0"/>
        <v>5</v>
      </c>
      <c r="R15" s="61">
        <f>COUNTIF(B15:P15,"X")+'2015'!R16</f>
        <v>100</v>
      </c>
      <c r="S15" s="84">
        <f>COUNTIF(B15:P15,0)+'2015'!S16</f>
        <v>59</v>
      </c>
      <c r="T15" s="79">
        <f t="shared" si="1"/>
        <v>159</v>
      </c>
      <c r="U15" s="81">
        <f t="shared" si="2"/>
        <v>0.62893081761006286</v>
      </c>
    </row>
    <row r="16" spans="1:21" ht="13.5" thickBot="1" x14ac:dyDescent="0.25">
      <c r="A16" s="32" t="s">
        <v>12</v>
      </c>
      <c r="B16" s="159" t="s">
        <v>26</v>
      </c>
      <c r="C16" s="155" t="s">
        <v>26</v>
      </c>
      <c r="D16" s="115">
        <v>0</v>
      </c>
      <c r="E16" s="155" t="s">
        <v>26</v>
      </c>
      <c r="F16" s="156" t="s">
        <v>26</v>
      </c>
      <c r="G16" s="156" t="s">
        <v>26</v>
      </c>
      <c r="H16" s="115">
        <v>0</v>
      </c>
      <c r="I16" s="156" t="s">
        <v>26</v>
      </c>
      <c r="J16" s="115">
        <v>0</v>
      </c>
      <c r="K16" s="272"/>
      <c r="L16" s="156" t="s">
        <v>26</v>
      </c>
      <c r="M16" s="115">
        <v>0</v>
      </c>
      <c r="N16" s="156" t="s">
        <v>26</v>
      </c>
      <c r="O16" s="275"/>
      <c r="P16" s="133">
        <v>0</v>
      </c>
      <c r="Q16" s="26">
        <f t="shared" si="0"/>
        <v>5</v>
      </c>
      <c r="R16" s="62">
        <f>COUNTIF(B16:P16,"X")+'2015'!R17</f>
        <v>116</v>
      </c>
      <c r="S16" s="85">
        <f>COUNTIF(B16:P16,0)+'2015'!S17</f>
        <v>43</v>
      </c>
      <c r="T16" s="80">
        <f t="shared" si="1"/>
        <v>159</v>
      </c>
      <c r="U16" s="82">
        <f t="shared" si="2"/>
        <v>0.72955974842767291</v>
      </c>
    </row>
    <row r="17" spans="1:18" hidden="1" x14ac:dyDescent="0.2">
      <c r="A17" s="109"/>
      <c r="B17" s="108"/>
      <c r="C17" s="108"/>
      <c r="D17" s="108"/>
      <c r="E17" s="108"/>
      <c r="K17" s="163"/>
      <c r="P17" s="40" t="s">
        <v>67</v>
      </c>
      <c r="Q17" s="40">
        <f>SUM(Q4:Q16)</f>
        <v>51</v>
      </c>
      <c r="R17" s="160"/>
    </row>
    <row r="18" spans="1:18" hidden="1" x14ac:dyDescent="0.2">
      <c r="A18" s="109"/>
      <c r="B18" s="108"/>
      <c r="C18" s="108"/>
      <c r="D18" s="108"/>
      <c r="E18" s="108"/>
      <c r="P18" s="41" t="s">
        <v>72</v>
      </c>
      <c r="Q18" s="41">
        <v>13</v>
      </c>
      <c r="R18" s="161"/>
    </row>
    <row r="19" spans="1:18" ht="12" hidden="1" customHeight="1" x14ac:dyDescent="0.2">
      <c r="A19" s="109"/>
      <c r="B19" s="108"/>
      <c r="C19" s="108"/>
      <c r="D19" s="108"/>
      <c r="E19" s="108"/>
      <c r="P19" s="42" t="s">
        <v>73</v>
      </c>
      <c r="Q19" s="106">
        <f>SUM(1/(13*Q18)*Q17)</f>
        <v>0.30177514792899407</v>
      </c>
      <c r="R19" s="161"/>
    </row>
    <row r="20" spans="1:18" ht="11.25" hidden="1" customHeight="1" x14ac:dyDescent="0.2">
      <c r="A20" s="109"/>
      <c r="B20" s="108"/>
      <c r="C20" s="108"/>
      <c r="D20" s="108"/>
      <c r="E20" s="108"/>
      <c r="P20" s="44" t="s">
        <v>74</v>
      </c>
      <c r="Q20" s="106">
        <f>1-Q19</f>
        <v>0.69822485207100593</v>
      </c>
      <c r="R20" s="161"/>
    </row>
    <row r="21" spans="1:18" hidden="1" x14ac:dyDescent="0.2">
      <c r="A21" s="109" t="s">
        <v>74</v>
      </c>
      <c r="B21" s="108">
        <f t="shared" ref="B21:N21" si="3">COUNTIF(B4:B16,"X")</f>
        <v>11</v>
      </c>
      <c r="C21" s="108">
        <f t="shared" si="3"/>
        <v>8</v>
      </c>
      <c r="D21" s="157">
        <f t="shared" si="3"/>
        <v>9</v>
      </c>
      <c r="E21" s="111">
        <f t="shared" si="3"/>
        <v>12</v>
      </c>
      <c r="F21" s="108">
        <f t="shared" si="3"/>
        <v>8</v>
      </c>
      <c r="G21" s="108">
        <f t="shared" si="3"/>
        <v>8</v>
      </c>
      <c r="H21" s="108">
        <f t="shared" si="3"/>
        <v>8</v>
      </c>
      <c r="I21" s="108">
        <f t="shared" si="3"/>
        <v>9</v>
      </c>
      <c r="J21" s="108">
        <f t="shared" si="3"/>
        <v>7</v>
      </c>
      <c r="K21" s="108"/>
      <c r="L21" s="108">
        <f t="shared" si="3"/>
        <v>8</v>
      </c>
      <c r="M21" s="108">
        <f t="shared" si="3"/>
        <v>10</v>
      </c>
      <c r="N21" s="108">
        <f t="shared" si="3"/>
        <v>11</v>
      </c>
      <c r="O21" s="108"/>
      <c r="P21" s="108">
        <f>COUNTIF(P4:P16,"X")</f>
        <v>9</v>
      </c>
      <c r="R21" s="161"/>
    </row>
    <row r="22" spans="1:18" s="130" customFormat="1" hidden="1" x14ac:dyDescent="0.2">
      <c r="A22" s="128" t="s">
        <v>73</v>
      </c>
      <c r="B22" s="129">
        <f>COUNTIF(B4:B16,0)</f>
        <v>2</v>
      </c>
      <c r="C22" s="129">
        <f>COUNTIF(C4:C16,0)</f>
        <v>5</v>
      </c>
      <c r="D22" s="158">
        <f>COUNTIF(D4:D16,0)</f>
        <v>4</v>
      </c>
      <c r="E22" s="129">
        <f>COUNTIF(E4:E16,0)</f>
        <v>1</v>
      </c>
      <c r="F22" s="129">
        <f t="shared" ref="F22:P22" si="4">COUNTIF(F4:F16,0)</f>
        <v>5</v>
      </c>
      <c r="G22" s="129">
        <f t="shared" si="4"/>
        <v>5</v>
      </c>
      <c r="H22" s="129">
        <f t="shared" si="4"/>
        <v>5</v>
      </c>
      <c r="I22" s="129">
        <f t="shared" si="4"/>
        <v>4</v>
      </c>
      <c r="J22" s="129">
        <f>COUNTIF(J4:J16,"0")</f>
        <v>6</v>
      </c>
      <c r="K22" s="129"/>
      <c r="L22" s="129">
        <f t="shared" si="4"/>
        <v>5</v>
      </c>
      <c r="M22" s="129">
        <f t="shared" si="4"/>
        <v>3</v>
      </c>
      <c r="N22" s="129">
        <f t="shared" si="4"/>
        <v>2</v>
      </c>
      <c r="O22" s="129"/>
      <c r="P22" s="129">
        <f t="shared" si="4"/>
        <v>4</v>
      </c>
      <c r="R22" s="162"/>
    </row>
    <row r="23" spans="1:18" ht="12" customHeight="1" x14ac:dyDescent="0.2"/>
  </sheetData>
  <sheetProtection password="8099" sheet="1"/>
  <mergeCells count="3">
    <mergeCell ref="A1:Q1"/>
    <mergeCell ref="O4:O16"/>
    <mergeCell ref="K4:K16"/>
  </mergeCells>
  <printOptions horizontalCentered="1"/>
  <pageMargins left="0" right="0" top="0.39370078740157483" bottom="0.39370078740157483" header="0.31496062992125984" footer="0.31496062992125984"/>
  <pageSetup paperSize="9" scale="97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52B1-2197-47B2-971A-C875D100A52C}">
  <sheetPr codeName="Tabelle14"/>
  <dimension ref="A1:U23"/>
  <sheetViews>
    <sheetView zoomScaleNormal="100" workbookViewId="0">
      <selection activeCell="M4" sqref="M4:M16"/>
    </sheetView>
  </sheetViews>
  <sheetFormatPr baseColWidth="10" defaultRowHeight="12.75" x14ac:dyDescent="0.2"/>
  <cols>
    <col min="1" max="1" width="18.7109375" style="165" customWidth="1"/>
    <col min="2" max="16" width="8.140625" style="165" customWidth="1"/>
    <col min="17" max="17" width="7.5703125" style="165" customWidth="1"/>
    <col min="18" max="19" width="14.7109375" style="165" hidden="1" customWidth="1"/>
    <col min="20" max="20" width="11.42578125" style="165" hidden="1" customWidth="1"/>
    <col min="21" max="21" width="18.85546875" style="165" hidden="1" customWidth="1"/>
    <col min="22" max="16384" width="11.42578125" style="165"/>
  </cols>
  <sheetData>
    <row r="1" spans="1:21" x14ac:dyDescent="0.2">
      <c r="A1" s="276" t="s">
        <v>271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21" ht="13.5" thickBot="1" x14ac:dyDescent="0.25"/>
    <row r="3" spans="1:21" ht="13.5" thickBot="1" x14ac:dyDescent="0.25">
      <c r="A3" s="166" t="s">
        <v>0</v>
      </c>
      <c r="B3" s="167" t="s">
        <v>258</v>
      </c>
      <c r="C3" s="168" t="s">
        <v>259</v>
      </c>
      <c r="D3" s="168" t="s">
        <v>260</v>
      </c>
      <c r="E3" s="168" t="s">
        <v>261</v>
      </c>
      <c r="F3" s="168" t="s">
        <v>262</v>
      </c>
      <c r="G3" s="168" t="s">
        <v>263</v>
      </c>
      <c r="H3" s="168" t="s">
        <v>264</v>
      </c>
      <c r="I3" s="168" t="s">
        <v>265</v>
      </c>
      <c r="J3" s="168" t="s">
        <v>266</v>
      </c>
      <c r="K3" s="168" t="s">
        <v>267</v>
      </c>
      <c r="L3" s="168" t="s">
        <v>273</v>
      </c>
      <c r="M3" s="2" t="s">
        <v>290</v>
      </c>
      <c r="N3" s="168" t="s">
        <v>268</v>
      </c>
      <c r="O3" s="169" t="s">
        <v>269</v>
      </c>
      <c r="P3" s="169" t="s">
        <v>270</v>
      </c>
      <c r="Q3" s="170" t="s">
        <v>45</v>
      </c>
      <c r="R3" s="171" t="s">
        <v>110</v>
      </c>
      <c r="S3" s="172" t="s">
        <v>111</v>
      </c>
      <c r="T3" s="168" t="s">
        <v>113</v>
      </c>
      <c r="U3" s="173" t="s">
        <v>112</v>
      </c>
    </row>
    <row r="4" spans="1:21" ht="12.75" customHeight="1" x14ac:dyDescent="0.2">
      <c r="A4" s="174" t="s">
        <v>1</v>
      </c>
      <c r="B4" s="175" t="s">
        <v>26</v>
      </c>
      <c r="C4" s="176" t="s">
        <v>26</v>
      </c>
      <c r="D4" s="176" t="s">
        <v>26</v>
      </c>
      <c r="E4" s="176" t="s">
        <v>26</v>
      </c>
      <c r="F4" s="176" t="s">
        <v>26</v>
      </c>
      <c r="G4" s="176" t="s">
        <v>26</v>
      </c>
      <c r="H4" s="177" t="s">
        <v>26</v>
      </c>
      <c r="I4" s="176" t="s">
        <v>26</v>
      </c>
      <c r="J4" s="176" t="s">
        <v>26</v>
      </c>
      <c r="K4" s="176" t="s">
        <v>26</v>
      </c>
      <c r="L4" s="277" t="s">
        <v>272</v>
      </c>
      <c r="M4" s="270" t="s">
        <v>289</v>
      </c>
      <c r="N4" s="150" t="s">
        <v>26</v>
      </c>
      <c r="O4" s="149" t="s">
        <v>26</v>
      </c>
      <c r="P4" s="151" t="s">
        <v>26</v>
      </c>
      <c r="Q4" s="178">
        <f t="shared" ref="Q4:Q16" si="0">COUNTIF(B4:P4,0)</f>
        <v>0</v>
      </c>
      <c r="R4" s="179">
        <f>COUNTIF(B4:P4,"X")+'2016'!R4</f>
        <v>140</v>
      </c>
      <c r="S4" s="180">
        <f>COUNTIF(B4:P4,0)+'2016'!S4</f>
        <v>32</v>
      </c>
      <c r="T4" s="181">
        <f>SUM(R4:S4)</f>
        <v>172</v>
      </c>
      <c r="U4" s="182">
        <f>R4/T4</f>
        <v>0.81395348837209303</v>
      </c>
    </row>
    <row r="5" spans="1:21" x14ac:dyDescent="0.2">
      <c r="A5" s="183" t="s">
        <v>2</v>
      </c>
      <c r="B5" s="127">
        <v>0</v>
      </c>
      <c r="C5" s="184" t="s">
        <v>26</v>
      </c>
      <c r="D5" s="184" t="s">
        <v>26</v>
      </c>
      <c r="E5" s="96">
        <v>0</v>
      </c>
      <c r="F5" s="184" t="s">
        <v>26</v>
      </c>
      <c r="G5" s="184" t="s">
        <v>26</v>
      </c>
      <c r="H5" s="96">
        <v>0</v>
      </c>
      <c r="I5" s="184" t="s">
        <v>26</v>
      </c>
      <c r="J5" s="96">
        <v>0</v>
      </c>
      <c r="K5" s="96">
        <v>0</v>
      </c>
      <c r="L5" s="278"/>
      <c r="M5" s="271"/>
      <c r="N5" s="96">
        <v>0</v>
      </c>
      <c r="O5" s="146" t="s">
        <v>26</v>
      </c>
      <c r="P5" s="132">
        <v>0</v>
      </c>
      <c r="Q5" s="178">
        <f t="shared" si="0"/>
        <v>7</v>
      </c>
      <c r="R5" s="185">
        <f>COUNTIF(B5:P5,"X")+'2016'!R5</f>
        <v>111</v>
      </c>
      <c r="S5" s="186">
        <f>COUNTIF(B5:P5,0)+'2016'!S5</f>
        <v>61</v>
      </c>
      <c r="T5" s="187">
        <f t="shared" ref="T5:T16" si="1">SUM(R5:S5)</f>
        <v>172</v>
      </c>
      <c r="U5" s="182">
        <f t="shared" ref="U5:U16" si="2">R5/T5</f>
        <v>0.64534883720930236</v>
      </c>
    </row>
    <row r="6" spans="1:21" x14ac:dyDescent="0.2">
      <c r="A6" s="183" t="s">
        <v>3</v>
      </c>
      <c r="B6" s="127">
        <v>0</v>
      </c>
      <c r="C6" s="184" t="s">
        <v>26</v>
      </c>
      <c r="D6" s="188" t="s">
        <v>26</v>
      </c>
      <c r="E6" s="96">
        <v>0</v>
      </c>
      <c r="F6" s="96">
        <v>0</v>
      </c>
      <c r="G6" s="96">
        <v>0</v>
      </c>
      <c r="H6" s="96">
        <v>0</v>
      </c>
      <c r="I6" s="184" t="s">
        <v>26</v>
      </c>
      <c r="J6" s="96">
        <v>0</v>
      </c>
      <c r="K6" s="184" t="s">
        <v>26</v>
      </c>
      <c r="L6" s="278"/>
      <c r="M6" s="271"/>
      <c r="N6" s="146" t="s">
        <v>26</v>
      </c>
      <c r="O6" s="146" t="s">
        <v>26</v>
      </c>
      <c r="P6" s="164" t="s">
        <v>26</v>
      </c>
      <c r="Q6" s="178">
        <f t="shared" si="0"/>
        <v>6</v>
      </c>
      <c r="R6" s="185">
        <f>COUNTIF(B6:P6,"X")+'2016'!R6</f>
        <v>108</v>
      </c>
      <c r="S6" s="186">
        <f>COUNTIF(B6:P6,0)+'2016'!S6</f>
        <v>64</v>
      </c>
      <c r="T6" s="187">
        <f t="shared" si="1"/>
        <v>172</v>
      </c>
      <c r="U6" s="182">
        <f t="shared" si="2"/>
        <v>0.62790697674418605</v>
      </c>
    </row>
    <row r="7" spans="1:21" x14ac:dyDescent="0.2">
      <c r="A7" s="183" t="s">
        <v>4</v>
      </c>
      <c r="B7" s="189" t="s">
        <v>26</v>
      </c>
      <c r="C7" s="184" t="s">
        <v>26</v>
      </c>
      <c r="D7" s="184" t="s">
        <v>26</v>
      </c>
      <c r="E7" s="96">
        <v>0</v>
      </c>
      <c r="F7" s="96">
        <v>0</v>
      </c>
      <c r="G7" s="184" t="s">
        <v>26</v>
      </c>
      <c r="H7" s="96">
        <v>0</v>
      </c>
      <c r="I7" s="184" t="s">
        <v>26</v>
      </c>
      <c r="J7" s="96">
        <v>0</v>
      </c>
      <c r="K7" s="96">
        <v>0</v>
      </c>
      <c r="L7" s="278"/>
      <c r="M7" s="271"/>
      <c r="N7" s="146" t="s">
        <v>26</v>
      </c>
      <c r="O7" s="96">
        <v>0</v>
      </c>
      <c r="P7" s="164" t="s">
        <v>26</v>
      </c>
      <c r="Q7" s="178">
        <f t="shared" si="0"/>
        <v>6</v>
      </c>
      <c r="R7" s="185">
        <f>COUNTIF(B7:P7,"X")+'2016'!R7</f>
        <v>108</v>
      </c>
      <c r="S7" s="186">
        <f>COUNTIF(B7:P7,0)+'2016'!S7</f>
        <v>64</v>
      </c>
      <c r="T7" s="187">
        <f t="shared" si="1"/>
        <v>172</v>
      </c>
      <c r="U7" s="182">
        <f t="shared" si="2"/>
        <v>0.62790697674418605</v>
      </c>
    </row>
    <row r="8" spans="1:21" x14ac:dyDescent="0.2">
      <c r="A8" s="183" t="s">
        <v>5</v>
      </c>
      <c r="B8" s="189" t="s">
        <v>26</v>
      </c>
      <c r="C8" s="188" t="s">
        <v>26</v>
      </c>
      <c r="D8" s="184" t="s">
        <v>26</v>
      </c>
      <c r="E8" s="184" t="s">
        <v>26</v>
      </c>
      <c r="F8" s="96">
        <v>0</v>
      </c>
      <c r="G8" s="184" t="s">
        <v>26</v>
      </c>
      <c r="H8" s="184" t="s">
        <v>26</v>
      </c>
      <c r="I8" s="184" t="s">
        <v>26</v>
      </c>
      <c r="J8" s="96">
        <v>0</v>
      </c>
      <c r="K8" s="184" t="s">
        <v>26</v>
      </c>
      <c r="L8" s="278"/>
      <c r="M8" s="271"/>
      <c r="N8" s="147" t="s">
        <v>26</v>
      </c>
      <c r="O8" s="146" t="s">
        <v>26</v>
      </c>
      <c r="P8" s="154" t="s">
        <v>26</v>
      </c>
      <c r="Q8" s="178">
        <f t="shared" si="0"/>
        <v>2</v>
      </c>
      <c r="R8" s="185">
        <f>COUNTIF(B8:P8,"X")+'2016'!R8</f>
        <v>144</v>
      </c>
      <c r="S8" s="186">
        <f>COUNTIF(B8:P8,0)+'2016'!S8</f>
        <v>28</v>
      </c>
      <c r="T8" s="187">
        <f t="shared" si="1"/>
        <v>172</v>
      </c>
      <c r="U8" s="182">
        <f t="shared" si="2"/>
        <v>0.83720930232558144</v>
      </c>
    </row>
    <row r="9" spans="1:21" x14ac:dyDescent="0.2">
      <c r="A9" s="183" t="s">
        <v>11</v>
      </c>
      <c r="B9" s="190" t="s">
        <v>26</v>
      </c>
      <c r="C9" s="188" t="s">
        <v>26</v>
      </c>
      <c r="D9" s="188" t="s">
        <v>26</v>
      </c>
      <c r="E9" s="188" t="s">
        <v>26</v>
      </c>
      <c r="F9" s="188" t="s">
        <v>26</v>
      </c>
      <c r="G9" s="188" t="s">
        <v>26</v>
      </c>
      <c r="H9" s="184" t="s">
        <v>26</v>
      </c>
      <c r="I9" s="188" t="s">
        <v>26</v>
      </c>
      <c r="J9" s="188" t="s">
        <v>26</v>
      </c>
      <c r="K9" s="184" t="s">
        <v>26</v>
      </c>
      <c r="L9" s="278"/>
      <c r="M9" s="271"/>
      <c r="N9" s="147" t="s">
        <v>26</v>
      </c>
      <c r="O9" s="147" t="s">
        <v>26</v>
      </c>
      <c r="P9" s="154" t="s">
        <v>26</v>
      </c>
      <c r="Q9" s="178">
        <f t="shared" si="0"/>
        <v>0</v>
      </c>
      <c r="R9" s="185">
        <f>COUNTIF(B9:P9,"X")+'2016'!R9</f>
        <v>169</v>
      </c>
      <c r="S9" s="186">
        <f>COUNTIF(B9:P9,0)+'2016'!S9</f>
        <v>3</v>
      </c>
      <c r="T9" s="187">
        <f t="shared" si="1"/>
        <v>172</v>
      </c>
      <c r="U9" s="182">
        <f t="shared" si="2"/>
        <v>0.98255813953488369</v>
      </c>
    </row>
    <row r="10" spans="1:21" x14ac:dyDescent="0.2">
      <c r="A10" s="183" t="s">
        <v>47</v>
      </c>
      <c r="B10" s="127">
        <v>0</v>
      </c>
      <c r="C10" s="184" t="s">
        <v>26</v>
      </c>
      <c r="D10" s="96">
        <v>0</v>
      </c>
      <c r="E10" s="96">
        <v>0</v>
      </c>
      <c r="F10" s="184" t="s">
        <v>26</v>
      </c>
      <c r="G10" s="184" t="s">
        <v>26</v>
      </c>
      <c r="H10" s="96">
        <v>0</v>
      </c>
      <c r="I10" s="184" t="s">
        <v>26</v>
      </c>
      <c r="J10" s="96">
        <v>0</v>
      </c>
      <c r="K10" s="96">
        <v>0</v>
      </c>
      <c r="L10" s="278"/>
      <c r="M10" s="271"/>
      <c r="N10" s="96">
        <v>0</v>
      </c>
      <c r="O10" s="146" t="s">
        <v>26</v>
      </c>
      <c r="P10" s="164" t="s">
        <v>26</v>
      </c>
      <c r="Q10" s="178">
        <f t="shared" si="0"/>
        <v>7</v>
      </c>
      <c r="R10" s="185">
        <f>COUNTIF(B10:P10,"X")+'2016'!R10</f>
        <v>111</v>
      </c>
      <c r="S10" s="186">
        <f>COUNTIF(B10:P10,0)+'2016'!S10</f>
        <v>61</v>
      </c>
      <c r="T10" s="187">
        <f t="shared" si="1"/>
        <v>172</v>
      </c>
      <c r="U10" s="182">
        <f t="shared" si="2"/>
        <v>0.64534883720930236</v>
      </c>
    </row>
    <row r="11" spans="1:21" x14ac:dyDescent="0.2">
      <c r="A11" s="183" t="s">
        <v>6</v>
      </c>
      <c r="B11" s="190" t="s">
        <v>26</v>
      </c>
      <c r="C11" s="188" t="s">
        <v>26</v>
      </c>
      <c r="D11" s="188" t="s">
        <v>26</v>
      </c>
      <c r="E11" s="188" t="s">
        <v>26</v>
      </c>
      <c r="F11" s="188" t="s">
        <v>26</v>
      </c>
      <c r="G11" s="188" t="s">
        <v>26</v>
      </c>
      <c r="H11" s="184" t="s">
        <v>26</v>
      </c>
      <c r="I11" s="188" t="s">
        <v>26</v>
      </c>
      <c r="J11" s="188" t="s">
        <v>26</v>
      </c>
      <c r="K11" s="188" t="s">
        <v>26</v>
      </c>
      <c r="L11" s="278"/>
      <c r="M11" s="271"/>
      <c r="N11" s="147" t="s">
        <v>26</v>
      </c>
      <c r="O11" s="147" t="s">
        <v>26</v>
      </c>
      <c r="P11" s="154" t="s">
        <v>26</v>
      </c>
      <c r="Q11" s="178">
        <f t="shared" si="0"/>
        <v>0</v>
      </c>
      <c r="R11" s="185">
        <f>COUNTIF(B11:P11,"X")+'2016'!R11</f>
        <v>171</v>
      </c>
      <c r="S11" s="186">
        <f>COUNTIF(B11:P11,0)+'2016'!S11</f>
        <v>1</v>
      </c>
      <c r="T11" s="187">
        <f t="shared" si="1"/>
        <v>172</v>
      </c>
      <c r="U11" s="182">
        <f t="shared" si="2"/>
        <v>0.9941860465116279</v>
      </c>
    </row>
    <row r="12" spans="1:21" x14ac:dyDescent="0.2">
      <c r="A12" s="183" t="s">
        <v>8</v>
      </c>
      <c r="B12" s="127">
        <v>0</v>
      </c>
      <c r="C12" s="184" t="s">
        <v>26</v>
      </c>
      <c r="D12" s="188" t="s">
        <v>26</v>
      </c>
      <c r="E12" s="184" t="s">
        <v>26</v>
      </c>
      <c r="F12" s="184" t="s">
        <v>26</v>
      </c>
      <c r="G12" s="184" t="s">
        <v>26</v>
      </c>
      <c r="H12" s="184" t="s">
        <v>26</v>
      </c>
      <c r="I12" s="184" t="s">
        <v>26</v>
      </c>
      <c r="J12" s="184" t="s">
        <v>26</v>
      </c>
      <c r="K12" s="184" t="s">
        <v>26</v>
      </c>
      <c r="L12" s="278"/>
      <c r="M12" s="271"/>
      <c r="N12" s="146" t="s">
        <v>26</v>
      </c>
      <c r="O12" s="146" t="s">
        <v>26</v>
      </c>
      <c r="P12" s="164" t="s">
        <v>26</v>
      </c>
      <c r="Q12" s="178">
        <f t="shared" si="0"/>
        <v>1</v>
      </c>
      <c r="R12" s="185">
        <f>COUNTIF(B12:P12,"X")+'2016'!R12</f>
        <v>105</v>
      </c>
      <c r="S12" s="186">
        <f>COUNTIF(B12:P12,0)+'2016'!S12</f>
        <v>67</v>
      </c>
      <c r="T12" s="187">
        <f t="shared" si="1"/>
        <v>172</v>
      </c>
      <c r="U12" s="182">
        <f t="shared" si="2"/>
        <v>0.61046511627906974</v>
      </c>
    </row>
    <row r="13" spans="1:21" x14ac:dyDescent="0.2">
      <c r="A13" s="183" t="s">
        <v>13</v>
      </c>
      <c r="B13" s="127">
        <v>0</v>
      </c>
      <c r="C13" s="96">
        <v>0</v>
      </c>
      <c r="D13" s="184" t="s">
        <v>26</v>
      </c>
      <c r="E13" s="96">
        <v>0</v>
      </c>
      <c r="F13" s="96">
        <v>0</v>
      </c>
      <c r="G13" s="184" t="s">
        <v>26</v>
      </c>
      <c r="H13" s="96">
        <v>0</v>
      </c>
      <c r="I13" s="96">
        <v>0</v>
      </c>
      <c r="J13" s="188" t="s">
        <v>26</v>
      </c>
      <c r="K13" s="96">
        <v>0</v>
      </c>
      <c r="L13" s="278"/>
      <c r="M13" s="271"/>
      <c r="N13" s="96">
        <v>0</v>
      </c>
      <c r="O13" s="96">
        <v>0</v>
      </c>
      <c r="P13" s="154" t="s">
        <v>26</v>
      </c>
      <c r="Q13" s="178">
        <f t="shared" si="0"/>
        <v>9</v>
      </c>
      <c r="R13" s="185">
        <f>COUNTIF(B13:P13,"X")+'2016'!R13</f>
        <v>104</v>
      </c>
      <c r="S13" s="186">
        <f>COUNTIF(B13:P13,0)+'2016'!S13</f>
        <v>68</v>
      </c>
      <c r="T13" s="187">
        <f t="shared" si="1"/>
        <v>172</v>
      </c>
      <c r="U13" s="182">
        <f t="shared" si="2"/>
        <v>0.60465116279069764</v>
      </c>
    </row>
    <row r="14" spans="1:21" x14ac:dyDescent="0.2">
      <c r="A14" s="183" t="s">
        <v>9</v>
      </c>
      <c r="B14" s="189" t="s">
        <v>26</v>
      </c>
      <c r="C14" s="184" t="s">
        <v>26</v>
      </c>
      <c r="D14" s="188" t="s">
        <v>26</v>
      </c>
      <c r="E14" s="96">
        <v>0</v>
      </c>
      <c r="F14" s="184" t="s">
        <v>26</v>
      </c>
      <c r="G14" s="96">
        <v>0</v>
      </c>
      <c r="H14" s="184" t="s">
        <v>26</v>
      </c>
      <c r="I14" s="96">
        <v>0</v>
      </c>
      <c r="J14" s="96">
        <v>0</v>
      </c>
      <c r="K14" s="184" t="s">
        <v>26</v>
      </c>
      <c r="L14" s="278"/>
      <c r="M14" s="271"/>
      <c r="N14" s="96">
        <v>0</v>
      </c>
      <c r="O14" s="146" t="s">
        <v>26</v>
      </c>
      <c r="P14" s="132">
        <v>0</v>
      </c>
      <c r="Q14" s="178">
        <f t="shared" si="0"/>
        <v>6</v>
      </c>
      <c r="R14" s="185">
        <f>COUNTIF(B14:P14,"X")+'2016'!R14</f>
        <v>118</v>
      </c>
      <c r="S14" s="186">
        <f>COUNTIF(B14:P14,0)+'2016'!S14</f>
        <v>54</v>
      </c>
      <c r="T14" s="187">
        <f t="shared" si="1"/>
        <v>172</v>
      </c>
      <c r="U14" s="182">
        <f t="shared" si="2"/>
        <v>0.68604651162790697</v>
      </c>
    </row>
    <row r="15" spans="1:21" x14ac:dyDescent="0.2">
      <c r="A15" s="183" t="s">
        <v>10</v>
      </c>
      <c r="B15" s="189" t="s">
        <v>26</v>
      </c>
      <c r="C15" s="184" t="s">
        <v>26</v>
      </c>
      <c r="D15" s="184" t="s">
        <v>26</v>
      </c>
      <c r="E15" s="96">
        <v>0</v>
      </c>
      <c r="F15" s="184" t="s">
        <v>26</v>
      </c>
      <c r="G15" s="96">
        <v>0</v>
      </c>
      <c r="H15" s="96">
        <v>0</v>
      </c>
      <c r="I15" s="96">
        <v>0</v>
      </c>
      <c r="J15" s="184" t="s">
        <v>26</v>
      </c>
      <c r="K15" s="96">
        <v>0</v>
      </c>
      <c r="L15" s="278"/>
      <c r="M15" s="271"/>
      <c r="N15" s="96">
        <v>0</v>
      </c>
      <c r="O15" s="147" t="s">
        <v>26</v>
      </c>
      <c r="P15" s="164" t="s">
        <v>26</v>
      </c>
      <c r="Q15" s="178">
        <f t="shared" si="0"/>
        <v>6</v>
      </c>
      <c r="R15" s="185">
        <f>COUNTIF(B15:P15,"X")+'2016'!R15</f>
        <v>107</v>
      </c>
      <c r="S15" s="186">
        <f>COUNTIF(B15:P15,0)+'2016'!S15</f>
        <v>65</v>
      </c>
      <c r="T15" s="187">
        <f t="shared" si="1"/>
        <v>172</v>
      </c>
      <c r="U15" s="182">
        <f t="shared" si="2"/>
        <v>0.62209302325581395</v>
      </c>
    </row>
    <row r="16" spans="1:21" ht="13.5" thickBot="1" x14ac:dyDescent="0.25">
      <c r="A16" s="191" t="s">
        <v>12</v>
      </c>
      <c r="B16" s="105">
        <v>0</v>
      </c>
      <c r="C16" s="192" t="s">
        <v>26</v>
      </c>
      <c r="D16" s="193" t="s">
        <v>26</v>
      </c>
      <c r="E16" s="115">
        <v>0</v>
      </c>
      <c r="F16" s="115">
        <v>0</v>
      </c>
      <c r="G16" s="193" t="s">
        <v>26</v>
      </c>
      <c r="H16" s="115">
        <v>0</v>
      </c>
      <c r="I16" s="115">
        <v>0</v>
      </c>
      <c r="J16" s="115">
        <v>0</v>
      </c>
      <c r="K16" s="193" t="s">
        <v>26</v>
      </c>
      <c r="L16" s="279"/>
      <c r="M16" s="272"/>
      <c r="N16" s="115">
        <v>0</v>
      </c>
      <c r="O16" s="115">
        <v>0</v>
      </c>
      <c r="P16" s="133">
        <v>0</v>
      </c>
      <c r="Q16" s="194">
        <f t="shared" si="0"/>
        <v>9</v>
      </c>
      <c r="R16" s="212">
        <f>COUNTIF(B16:P16,"X")+'2016'!R16</f>
        <v>120</v>
      </c>
      <c r="S16" s="196">
        <f>COUNTIF(B16:P16,0)+'2016'!S16</f>
        <v>52</v>
      </c>
      <c r="T16" s="197">
        <f t="shared" si="1"/>
        <v>172</v>
      </c>
      <c r="U16" s="198">
        <f t="shared" si="2"/>
        <v>0.69767441860465118</v>
      </c>
    </row>
    <row r="17" spans="1:18" hidden="1" x14ac:dyDescent="0.2">
      <c r="A17" s="199"/>
      <c r="B17" s="200"/>
      <c r="C17" s="200"/>
      <c r="D17" s="200"/>
      <c r="E17" s="200"/>
      <c r="P17" s="201" t="s">
        <v>67</v>
      </c>
      <c r="Q17" s="201">
        <f>SUM(Q4:Q16)</f>
        <v>59</v>
      </c>
      <c r="R17" s="214"/>
    </row>
    <row r="18" spans="1:18" hidden="1" x14ac:dyDescent="0.2">
      <c r="A18" s="199"/>
      <c r="B18" s="200"/>
      <c r="C18" s="200"/>
      <c r="D18" s="200"/>
      <c r="E18" s="200"/>
      <c r="P18" s="202" t="s">
        <v>72</v>
      </c>
      <c r="Q18" s="202">
        <v>13</v>
      </c>
      <c r="R18" s="213"/>
    </row>
    <row r="19" spans="1:18" ht="12" hidden="1" customHeight="1" x14ac:dyDescent="0.2">
      <c r="A19" s="199"/>
      <c r="B19" s="200"/>
      <c r="C19" s="200"/>
      <c r="D19" s="200"/>
      <c r="E19" s="200"/>
      <c r="P19" s="203" t="s">
        <v>73</v>
      </c>
      <c r="Q19" s="204">
        <f>SUM(1/(13*Q18)*Q17)</f>
        <v>0.34911242603550297</v>
      </c>
      <c r="R19" s="213"/>
    </row>
    <row r="20" spans="1:18" ht="11.25" hidden="1" customHeight="1" x14ac:dyDescent="0.2">
      <c r="A20" s="199"/>
      <c r="B20" s="200"/>
      <c r="C20" s="200"/>
      <c r="D20" s="200"/>
      <c r="E20" s="200"/>
      <c r="P20" s="205" t="s">
        <v>74</v>
      </c>
      <c r="Q20" s="204">
        <f>1-Q19</f>
        <v>0.65088757396449703</v>
      </c>
      <c r="R20" s="213"/>
    </row>
    <row r="21" spans="1:18" hidden="1" x14ac:dyDescent="0.2">
      <c r="A21" s="199" t="s">
        <v>74</v>
      </c>
      <c r="B21" s="200">
        <f t="shared" ref="B21:O21" si="3">COUNTIF(B4:B16,"X")</f>
        <v>7</v>
      </c>
      <c r="C21" s="200">
        <f t="shared" si="3"/>
        <v>12</v>
      </c>
      <c r="D21" s="206">
        <f t="shared" si="3"/>
        <v>12</v>
      </c>
      <c r="E21" s="207">
        <f t="shared" si="3"/>
        <v>5</v>
      </c>
      <c r="F21" s="200">
        <f t="shared" si="3"/>
        <v>8</v>
      </c>
      <c r="G21" s="200">
        <f t="shared" si="3"/>
        <v>10</v>
      </c>
      <c r="H21" s="200">
        <f t="shared" si="3"/>
        <v>6</v>
      </c>
      <c r="I21" s="200">
        <f t="shared" si="3"/>
        <v>9</v>
      </c>
      <c r="J21" s="200">
        <f t="shared" si="3"/>
        <v>6</v>
      </c>
      <c r="K21" s="200">
        <f t="shared" si="3"/>
        <v>8</v>
      </c>
      <c r="L21" s="200"/>
      <c r="M21" s="200"/>
      <c r="N21" s="200">
        <f t="shared" si="3"/>
        <v>7</v>
      </c>
      <c r="O21" s="200">
        <f t="shared" si="3"/>
        <v>10</v>
      </c>
      <c r="P21" s="200">
        <f>COUNTIF(P4:P16,"X")</f>
        <v>10</v>
      </c>
      <c r="R21" s="213"/>
    </row>
    <row r="22" spans="1:18" s="211" customFormat="1" hidden="1" x14ac:dyDescent="0.2">
      <c r="A22" s="208" t="s">
        <v>73</v>
      </c>
      <c r="B22" s="209">
        <f>COUNTIF(B4:B16,0)</f>
        <v>6</v>
      </c>
      <c r="C22" s="209">
        <f>COUNTIF(C4:C16,0)</f>
        <v>1</v>
      </c>
      <c r="D22" s="210">
        <f>COUNTIF(D4:D16,0)</f>
        <v>1</v>
      </c>
      <c r="E22" s="209">
        <f>COUNTIF(E4:E16,0)</f>
        <v>8</v>
      </c>
      <c r="F22" s="209">
        <f t="shared" ref="F22:P22" si="4">COUNTIF(F4:F16,0)</f>
        <v>5</v>
      </c>
      <c r="G22" s="209">
        <f t="shared" si="4"/>
        <v>3</v>
      </c>
      <c r="H22" s="209">
        <f t="shared" si="4"/>
        <v>7</v>
      </c>
      <c r="I22" s="209">
        <f t="shared" si="4"/>
        <v>4</v>
      </c>
      <c r="J22" s="209">
        <f>COUNTIF(J4:J16,"0")</f>
        <v>7</v>
      </c>
      <c r="K22" s="209">
        <f t="shared" si="4"/>
        <v>5</v>
      </c>
      <c r="L22" s="209"/>
      <c r="M22" s="209"/>
      <c r="N22" s="209">
        <f t="shared" si="4"/>
        <v>6</v>
      </c>
      <c r="O22" s="209">
        <f t="shared" si="4"/>
        <v>3</v>
      </c>
      <c r="P22" s="209">
        <f t="shared" si="4"/>
        <v>3</v>
      </c>
      <c r="R22" s="215"/>
    </row>
    <row r="23" spans="1:18" ht="12" customHeight="1" x14ac:dyDescent="0.2"/>
  </sheetData>
  <sheetProtection password="8099" sheet="1"/>
  <mergeCells count="3">
    <mergeCell ref="A1:Q1"/>
    <mergeCell ref="L4:L16"/>
    <mergeCell ref="M4:M16"/>
  </mergeCells>
  <printOptions horizontalCentered="1"/>
  <pageMargins left="0" right="0" top="0.39370078740157483" bottom="0.39370078740157483" header="0.31496062992125984" footer="0.31496062992125984"/>
  <pageSetup paperSize="9" scale="97" orientation="landscape" r:id="rId1"/>
  <ignoredErrors>
    <ignoredError sqref="B3:K3 N3:P3 L3:M3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4D19E-D909-4618-A3B4-3D392EB185C9}">
  <sheetPr codeName="Tabelle15"/>
  <dimension ref="A1:U24"/>
  <sheetViews>
    <sheetView zoomScaleNormal="100" workbookViewId="0">
      <selection activeCell="L4" sqref="L4:L17"/>
    </sheetView>
  </sheetViews>
  <sheetFormatPr baseColWidth="10" defaultRowHeight="12.75" x14ac:dyDescent="0.2"/>
  <cols>
    <col min="1" max="1" width="18.7109375" style="165" customWidth="1"/>
    <col min="2" max="16" width="8.140625" style="165" customWidth="1"/>
    <col min="17" max="17" width="7.5703125" style="165" customWidth="1"/>
    <col min="18" max="19" width="14.7109375" style="165" hidden="1" customWidth="1"/>
    <col min="20" max="20" width="11.42578125" style="165" hidden="1" customWidth="1"/>
    <col min="21" max="21" width="18.85546875" style="165" hidden="1" customWidth="1"/>
    <col min="22" max="16384" width="11.42578125" style="165"/>
  </cols>
  <sheetData>
    <row r="1" spans="1:21" x14ac:dyDescent="0.2">
      <c r="A1" s="251" t="s">
        <v>274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21" ht="13.5" thickBot="1" x14ac:dyDescent="0.25"/>
    <row r="3" spans="1:21" ht="13.5" thickBot="1" x14ac:dyDescent="0.25">
      <c r="A3" s="166" t="s">
        <v>0</v>
      </c>
      <c r="B3" s="216" t="s">
        <v>275</v>
      </c>
      <c r="C3" s="2" t="s">
        <v>276</v>
      </c>
      <c r="D3" s="2" t="s">
        <v>277</v>
      </c>
      <c r="E3" s="2" t="s">
        <v>278</v>
      </c>
      <c r="F3" s="2" t="s">
        <v>279</v>
      </c>
      <c r="G3" s="2" t="s">
        <v>280</v>
      </c>
      <c r="H3" s="2" t="s">
        <v>292</v>
      </c>
      <c r="I3" s="2" t="s">
        <v>281</v>
      </c>
      <c r="J3" s="2" t="s">
        <v>282</v>
      </c>
      <c r="K3" s="2" t="s">
        <v>283</v>
      </c>
      <c r="L3" s="2" t="s">
        <v>284</v>
      </c>
      <c r="M3" s="2" t="s">
        <v>294</v>
      </c>
      <c r="N3" s="2" t="s">
        <v>286</v>
      </c>
      <c r="O3" s="22" t="s">
        <v>287</v>
      </c>
      <c r="P3" s="22" t="s">
        <v>288</v>
      </c>
      <c r="Q3" s="170" t="s">
        <v>45</v>
      </c>
      <c r="R3" s="171" t="s">
        <v>110</v>
      </c>
      <c r="S3" s="172" t="s">
        <v>111</v>
      </c>
      <c r="T3" s="168" t="s">
        <v>113</v>
      </c>
      <c r="U3" s="173" t="s">
        <v>112</v>
      </c>
    </row>
    <row r="4" spans="1:21" ht="12.75" customHeight="1" x14ac:dyDescent="0.2">
      <c r="A4" s="174" t="s">
        <v>1</v>
      </c>
      <c r="B4" s="148" t="s">
        <v>26</v>
      </c>
      <c r="C4" s="149" t="s">
        <v>26</v>
      </c>
      <c r="D4" s="149" t="s">
        <v>26</v>
      </c>
      <c r="E4" s="149" t="s">
        <v>26</v>
      </c>
      <c r="F4" s="114">
        <v>0</v>
      </c>
      <c r="G4" s="114">
        <v>0</v>
      </c>
      <c r="H4" s="270" t="s">
        <v>291</v>
      </c>
      <c r="I4" s="150" t="s">
        <v>26</v>
      </c>
      <c r="J4" s="149" t="s">
        <v>26</v>
      </c>
      <c r="K4" s="114">
        <v>0</v>
      </c>
      <c r="L4" s="273" t="s">
        <v>285</v>
      </c>
      <c r="M4" s="150" t="s">
        <v>26</v>
      </c>
      <c r="N4" s="150" t="s">
        <v>26</v>
      </c>
      <c r="O4" s="149" t="s">
        <v>26</v>
      </c>
      <c r="P4" s="151" t="s">
        <v>26</v>
      </c>
      <c r="Q4" s="178">
        <f t="shared" ref="Q4:Q17" si="0">COUNTIF(B4:P4,0)</f>
        <v>3</v>
      </c>
      <c r="R4" s="217">
        <f>COUNTIF(B4:P4,"X")+'2017'!R4</f>
        <v>150</v>
      </c>
      <c r="S4" s="223">
        <f>COUNTIF(B4:P4,0)+'2017'!S4</f>
        <v>35</v>
      </c>
      <c r="T4" s="224">
        <f>SUM(R4:S4)</f>
        <v>185</v>
      </c>
      <c r="U4" s="225">
        <f>R4/T4</f>
        <v>0.81081081081081086</v>
      </c>
    </row>
    <row r="5" spans="1:21" ht="12.75" customHeight="1" x14ac:dyDescent="0.2">
      <c r="A5" s="128" t="s">
        <v>293</v>
      </c>
      <c r="B5" s="227" t="s">
        <v>26</v>
      </c>
      <c r="C5" s="221" t="s">
        <v>26</v>
      </c>
      <c r="D5" s="221" t="s">
        <v>26</v>
      </c>
      <c r="E5" s="228">
        <v>0</v>
      </c>
      <c r="F5" s="221" t="s">
        <v>26</v>
      </c>
      <c r="G5" s="221" t="s">
        <v>26</v>
      </c>
      <c r="H5" s="271"/>
      <c r="I5" s="228">
        <v>0</v>
      </c>
      <c r="J5" s="228">
        <v>0</v>
      </c>
      <c r="K5" s="221" t="s">
        <v>26</v>
      </c>
      <c r="L5" s="274"/>
      <c r="M5" s="228">
        <v>0</v>
      </c>
      <c r="N5" s="228">
        <v>0</v>
      </c>
      <c r="O5" s="221" t="s">
        <v>26</v>
      </c>
      <c r="P5" s="222" t="s">
        <v>26</v>
      </c>
      <c r="Q5" s="178">
        <f t="shared" si="0"/>
        <v>5</v>
      </c>
      <c r="R5" s="185">
        <f>COUNTIF(B5:P5,"X")</f>
        <v>8</v>
      </c>
      <c r="S5" s="186">
        <f>COUNTIF(B5:P5,0)</f>
        <v>5</v>
      </c>
      <c r="T5" s="187">
        <f>SUM(R5:S5)</f>
        <v>13</v>
      </c>
      <c r="U5" s="226">
        <f>R5/T5</f>
        <v>0.61538461538461542</v>
      </c>
    </row>
    <row r="6" spans="1:21" x14ac:dyDescent="0.2">
      <c r="A6" s="183" t="s">
        <v>2</v>
      </c>
      <c r="B6" s="152" t="s">
        <v>26</v>
      </c>
      <c r="C6" s="146" t="s">
        <v>26</v>
      </c>
      <c r="D6" s="146" t="s">
        <v>26</v>
      </c>
      <c r="E6" s="96">
        <v>0</v>
      </c>
      <c r="F6" s="96">
        <v>0</v>
      </c>
      <c r="G6" s="146" t="s">
        <v>26</v>
      </c>
      <c r="H6" s="271"/>
      <c r="I6" s="146" t="s">
        <v>26</v>
      </c>
      <c r="J6" s="146" t="s">
        <v>26</v>
      </c>
      <c r="K6" s="146" t="s">
        <v>26</v>
      </c>
      <c r="L6" s="278"/>
      <c r="M6" s="96">
        <v>0</v>
      </c>
      <c r="N6" s="96">
        <v>0</v>
      </c>
      <c r="O6" s="146" t="s">
        <v>26</v>
      </c>
      <c r="P6" s="132">
        <v>0</v>
      </c>
      <c r="Q6" s="178">
        <f t="shared" si="0"/>
        <v>5</v>
      </c>
      <c r="R6" s="185">
        <f>COUNTIF(B6:P6,"X")+'2017'!R5</f>
        <v>119</v>
      </c>
      <c r="S6" s="186">
        <f>COUNTIF(B6:P6,0)+'2017'!S5</f>
        <v>66</v>
      </c>
      <c r="T6" s="187">
        <f t="shared" ref="T6:T17" si="1">SUM(R6:S6)</f>
        <v>185</v>
      </c>
      <c r="U6" s="182">
        <f t="shared" ref="U6:U17" si="2">R6/T6</f>
        <v>0.64324324324324322</v>
      </c>
    </row>
    <row r="7" spans="1:21" x14ac:dyDescent="0.2">
      <c r="A7" s="183" t="s">
        <v>3</v>
      </c>
      <c r="B7" s="152" t="s">
        <v>26</v>
      </c>
      <c r="C7" s="146" t="s">
        <v>26</v>
      </c>
      <c r="D7" s="147" t="s">
        <v>26</v>
      </c>
      <c r="E7" s="146" t="s">
        <v>26</v>
      </c>
      <c r="F7" s="96">
        <v>0</v>
      </c>
      <c r="G7" s="96">
        <v>0</v>
      </c>
      <c r="H7" s="271"/>
      <c r="I7" s="146" t="s">
        <v>26</v>
      </c>
      <c r="J7" s="146" t="s">
        <v>26</v>
      </c>
      <c r="K7" s="146" t="s">
        <v>26</v>
      </c>
      <c r="L7" s="278"/>
      <c r="M7" s="96">
        <v>0</v>
      </c>
      <c r="N7" s="146" t="s">
        <v>26</v>
      </c>
      <c r="O7" s="146" t="s">
        <v>26</v>
      </c>
      <c r="P7" s="164" t="s">
        <v>26</v>
      </c>
      <c r="Q7" s="178">
        <f t="shared" si="0"/>
        <v>3</v>
      </c>
      <c r="R7" s="185">
        <f>COUNTIF(B7:P7,"X")+'2017'!R6</f>
        <v>118</v>
      </c>
      <c r="S7" s="186">
        <f>COUNTIF(B7:P7,0)+'2017'!S6</f>
        <v>67</v>
      </c>
      <c r="T7" s="187">
        <f t="shared" si="1"/>
        <v>185</v>
      </c>
      <c r="U7" s="182">
        <f t="shared" si="2"/>
        <v>0.63783783783783787</v>
      </c>
    </row>
    <row r="8" spans="1:21" x14ac:dyDescent="0.2">
      <c r="A8" s="183" t="s">
        <v>4</v>
      </c>
      <c r="B8" s="127">
        <v>0</v>
      </c>
      <c r="C8" s="146" t="s">
        <v>26</v>
      </c>
      <c r="D8" s="146" t="s">
        <v>26</v>
      </c>
      <c r="E8" s="96">
        <v>0</v>
      </c>
      <c r="F8" s="96">
        <v>0</v>
      </c>
      <c r="G8" s="96">
        <v>0</v>
      </c>
      <c r="H8" s="271"/>
      <c r="I8" s="96">
        <v>0</v>
      </c>
      <c r="J8" s="96">
        <v>0</v>
      </c>
      <c r="K8" s="146" t="s">
        <v>26</v>
      </c>
      <c r="L8" s="278"/>
      <c r="M8" s="96">
        <v>0</v>
      </c>
      <c r="N8" s="146" t="s">
        <v>26</v>
      </c>
      <c r="O8" s="146" t="s">
        <v>26</v>
      </c>
      <c r="P8" s="164" t="s">
        <v>26</v>
      </c>
      <c r="Q8" s="178">
        <f t="shared" si="0"/>
        <v>7</v>
      </c>
      <c r="R8" s="185">
        <f>COUNTIF(B8:P8,"X")+'2017'!R7</f>
        <v>114</v>
      </c>
      <c r="S8" s="186">
        <f>COUNTIF(B8:P8,0)+'2017'!S7</f>
        <v>71</v>
      </c>
      <c r="T8" s="187">
        <f t="shared" si="1"/>
        <v>185</v>
      </c>
      <c r="U8" s="182">
        <f t="shared" si="2"/>
        <v>0.61621621621621625</v>
      </c>
    </row>
    <row r="9" spans="1:21" x14ac:dyDescent="0.2">
      <c r="A9" s="183" t="s">
        <v>5</v>
      </c>
      <c r="B9" s="152" t="s">
        <v>26</v>
      </c>
      <c r="C9" s="147" t="s">
        <v>26</v>
      </c>
      <c r="D9" s="146" t="s">
        <v>26</v>
      </c>
      <c r="E9" s="146" t="s">
        <v>26</v>
      </c>
      <c r="F9" s="146" t="s">
        <v>26</v>
      </c>
      <c r="G9" s="96">
        <v>0</v>
      </c>
      <c r="H9" s="271"/>
      <c r="I9" s="96">
        <v>0</v>
      </c>
      <c r="J9" s="146" t="s">
        <v>26</v>
      </c>
      <c r="K9" s="146" t="s">
        <v>26</v>
      </c>
      <c r="L9" s="278"/>
      <c r="M9" s="147" t="s">
        <v>26</v>
      </c>
      <c r="N9" s="96">
        <v>0</v>
      </c>
      <c r="O9" s="146" t="s">
        <v>26</v>
      </c>
      <c r="P9" s="154" t="s">
        <v>26</v>
      </c>
      <c r="Q9" s="178">
        <f t="shared" si="0"/>
        <v>3</v>
      </c>
      <c r="R9" s="185">
        <f>COUNTIF(B9:P9,"X")+'2017'!R8</f>
        <v>154</v>
      </c>
      <c r="S9" s="186">
        <f>COUNTIF(B9:P9,0)+'2017'!S8</f>
        <v>31</v>
      </c>
      <c r="T9" s="187">
        <f t="shared" si="1"/>
        <v>185</v>
      </c>
      <c r="U9" s="182">
        <f t="shared" si="2"/>
        <v>0.83243243243243248</v>
      </c>
    </row>
    <row r="10" spans="1:21" x14ac:dyDescent="0.2">
      <c r="A10" s="183" t="s">
        <v>11</v>
      </c>
      <c r="B10" s="153" t="s">
        <v>26</v>
      </c>
      <c r="C10" s="147" t="s">
        <v>26</v>
      </c>
      <c r="D10" s="147" t="s">
        <v>26</v>
      </c>
      <c r="E10" s="147" t="s">
        <v>26</v>
      </c>
      <c r="F10" s="147" t="s">
        <v>26</v>
      </c>
      <c r="G10" s="147" t="s">
        <v>26</v>
      </c>
      <c r="H10" s="271"/>
      <c r="I10" s="146" t="s">
        <v>26</v>
      </c>
      <c r="J10" s="147" t="s">
        <v>26</v>
      </c>
      <c r="K10" s="147" t="s">
        <v>26</v>
      </c>
      <c r="L10" s="278"/>
      <c r="M10" s="147" t="s">
        <v>26</v>
      </c>
      <c r="N10" s="147" t="s">
        <v>26</v>
      </c>
      <c r="O10" s="147" t="s">
        <v>26</v>
      </c>
      <c r="P10" s="154" t="s">
        <v>26</v>
      </c>
      <c r="Q10" s="178">
        <f t="shared" si="0"/>
        <v>0</v>
      </c>
      <c r="R10" s="185">
        <f>COUNTIF(B10:P10,"X")+'2017'!R9</f>
        <v>182</v>
      </c>
      <c r="S10" s="186">
        <f>COUNTIF(B10:P10,0)+'2017'!S9</f>
        <v>3</v>
      </c>
      <c r="T10" s="187">
        <f t="shared" si="1"/>
        <v>185</v>
      </c>
      <c r="U10" s="182">
        <f t="shared" si="2"/>
        <v>0.98378378378378384</v>
      </c>
    </row>
    <row r="11" spans="1:21" x14ac:dyDescent="0.2">
      <c r="A11" s="183" t="s">
        <v>47</v>
      </c>
      <c r="B11" s="127">
        <v>0</v>
      </c>
      <c r="C11" s="146" t="s">
        <v>26</v>
      </c>
      <c r="D11" s="146" t="s">
        <v>26</v>
      </c>
      <c r="E11" s="146" t="s">
        <v>26</v>
      </c>
      <c r="F11" s="146" t="s">
        <v>26</v>
      </c>
      <c r="G11" s="146" t="s">
        <v>26</v>
      </c>
      <c r="H11" s="271"/>
      <c r="I11" s="96">
        <v>0</v>
      </c>
      <c r="J11" s="146" t="s">
        <v>26</v>
      </c>
      <c r="K11" s="146" t="s">
        <v>26</v>
      </c>
      <c r="L11" s="278"/>
      <c r="M11" s="96">
        <v>0</v>
      </c>
      <c r="N11" s="146" t="s">
        <v>26</v>
      </c>
      <c r="O11" s="146" t="s">
        <v>26</v>
      </c>
      <c r="P11" s="164" t="s">
        <v>26</v>
      </c>
      <c r="Q11" s="178">
        <f t="shared" si="0"/>
        <v>3</v>
      </c>
      <c r="R11" s="185">
        <f>COUNTIF(B11:P11,"X")+'2017'!R10</f>
        <v>121</v>
      </c>
      <c r="S11" s="186">
        <f>COUNTIF(B11:P11,0)+'2017'!S10</f>
        <v>64</v>
      </c>
      <c r="T11" s="187">
        <f t="shared" si="1"/>
        <v>185</v>
      </c>
      <c r="U11" s="182">
        <f t="shared" si="2"/>
        <v>0.65405405405405403</v>
      </c>
    </row>
    <row r="12" spans="1:21" x14ac:dyDescent="0.2">
      <c r="A12" s="183" t="s">
        <v>6</v>
      </c>
      <c r="B12" s="153" t="s">
        <v>26</v>
      </c>
      <c r="C12" s="147" t="s">
        <v>26</v>
      </c>
      <c r="D12" s="147" t="s">
        <v>26</v>
      </c>
      <c r="E12" s="147" t="s">
        <v>26</v>
      </c>
      <c r="F12" s="147" t="s">
        <v>26</v>
      </c>
      <c r="G12" s="147" t="s">
        <v>26</v>
      </c>
      <c r="H12" s="271"/>
      <c r="I12" s="146" t="s">
        <v>26</v>
      </c>
      <c r="J12" s="147" t="s">
        <v>26</v>
      </c>
      <c r="K12" s="147" t="s">
        <v>26</v>
      </c>
      <c r="L12" s="278"/>
      <c r="M12" s="147" t="s">
        <v>26</v>
      </c>
      <c r="N12" s="147" t="s">
        <v>26</v>
      </c>
      <c r="O12" s="147" t="s">
        <v>26</v>
      </c>
      <c r="P12" s="154" t="s">
        <v>26</v>
      </c>
      <c r="Q12" s="178">
        <f t="shared" si="0"/>
        <v>0</v>
      </c>
      <c r="R12" s="185">
        <f>COUNTIF(B12:P12,"X")+'2017'!R11</f>
        <v>184</v>
      </c>
      <c r="S12" s="186">
        <f>COUNTIF(B12:P12,0)+'2017'!S11</f>
        <v>1</v>
      </c>
      <c r="T12" s="187">
        <f t="shared" si="1"/>
        <v>185</v>
      </c>
      <c r="U12" s="182">
        <f t="shared" si="2"/>
        <v>0.99459459459459465</v>
      </c>
    </row>
    <row r="13" spans="1:21" x14ac:dyDescent="0.2">
      <c r="A13" s="183" t="s">
        <v>8</v>
      </c>
      <c r="B13" s="127">
        <v>0</v>
      </c>
      <c r="C13" s="96">
        <v>0</v>
      </c>
      <c r="D13" s="96">
        <v>0</v>
      </c>
      <c r="E13" s="146" t="s">
        <v>26</v>
      </c>
      <c r="F13" s="146" t="s">
        <v>26</v>
      </c>
      <c r="G13" s="146" t="s">
        <v>26</v>
      </c>
      <c r="H13" s="271"/>
      <c r="I13" s="146" t="s">
        <v>26</v>
      </c>
      <c r="J13" s="146" t="s">
        <v>26</v>
      </c>
      <c r="K13" s="146" t="s">
        <v>26</v>
      </c>
      <c r="L13" s="278"/>
      <c r="M13" s="96">
        <v>0</v>
      </c>
      <c r="N13" s="146" t="s">
        <v>26</v>
      </c>
      <c r="O13" s="146" t="s">
        <v>26</v>
      </c>
      <c r="P13" s="132">
        <v>0</v>
      </c>
      <c r="Q13" s="178">
        <f t="shared" si="0"/>
        <v>5</v>
      </c>
      <c r="R13" s="185">
        <f>COUNTIF(B13:P13,"X")+'2017'!R12</f>
        <v>113</v>
      </c>
      <c r="S13" s="186">
        <f>COUNTIF(B13:P13,0)+'2017'!S12</f>
        <v>72</v>
      </c>
      <c r="T13" s="187">
        <f t="shared" si="1"/>
        <v>185</v>
      </c>
      <c r="U13" s="182">
        <f t="shared" si="2"/>
        <v>0.61081081081081079</v>
      </c>
    </row>
    <row r="14" spans="1:21" x14ac:dyDescent="0.2">
      <c r="A14" s="183" t="s">
        <v>13</v>
      </c>
      <c r="B14" s="152" t="s">
        <v>26</v>
      </c>
      <c r="C14" s="96">
        <v>0</v>
      </c>
      <c r="D14" s="146" t="s">
        <v>26</v>
      </c>
      <c r="E14" s="96">
        <v>0</v>
      </c>
      <c r="F14" s="96">
        <v>0</v>
      </c>
      <c r="G14" s="146" t="s">
        <v>26</v>
      </c>
      <c r="H14" s="271"/>
      <c r="I14" s="146" t="s">
        <v>26</v>
      </c>
      <c r="J14" s="146" t="s">
        <v>26</v>
      </c>
      <c r="K14" s="96">
        <v>0</v>
      </c>
      <c r="L14" s="278"/>
      <c r="M14" s="96">
        <v>0</v>
      </c>
      <c r="N14" s="146" t="s">
        <v>26</v>
      </c>
      <c r="O14" s="96">
        <v>0</v>
      </c>
      <c r="P14" s="154" t="s">
        <v>26</v>
      </c>
      <c r="Q14" s="178">
        <f t="shared" si="0"/>
        <v>6</v>
      </c>
      <c r="R14" s="185">
        <f>COUNTIF(B14:P14,"X")+'2017'!R13</f>
        <v>111</v>
      </c>
      <c r="S14" s="186">
        <f>COUNTIF(B14:P14,0)+'2017'!S13</f>
        <v>74</v>
      </c>
      <c r="T14" s="187">
        <f t="shared" si="1"/>
        <v>185</v>
      </c>
      <c r="U14" s="182">
        <f t="shared" si="2"/>
        <v>0.6</v>
      </c>
    </row>
    <row r="15" spans="1:21" x14ac:dyDescent="0.2">
      <c r="A15" s="183" t="s">
        <v>9</v>
      </c>
      <c r="B15" s="152" t="s">
        <v>26</v>
      </c>
      <c r="C15" s="96">
        <v>0</v>
      </c>
      <c r="D15" s="96">
        <v>0</v>
      </c>
      <c r="E15" s="146" t="s">
        <v>26</v>
      </c>
      <c r="F15" s="96">
        <v>0</v>
      </c>
      <c r="G15" s="96">
        <v>0</v>
      </c>
      <c r="H15" s="271"/>
      <c r="I15" s="146" t="s">
        <v>26</v>
      </c>
      <c r="J15" s="146" t="s">
        <v>26</v>
      </c>
      <c r="K15" s="96">
        <v>0</v>
      </c>
      <c r="L15" s="278"/>
      <c r="M15" s="96">
        <v>0</v>
      </c>
      <c r="N15" s="146" t="s">
        <v>26</v>
      </c>
      <c r="O15" s="146" t="s">
        <v>26</v>
      </c>
      <c r="P15" s="164" t="s">
        <v>26</v>
      </c>
      <c r="Q15" s="178">
        <f t="shared" si="0"/>
        <v>6</v>
      </c>
      <c r="R15" s="185">
        <f>COUNTIF(B15:P15,"X")+'2017'!R14</f>
        <v>125</v>
      </c>
      <c r="S15" s="186">
        <f>COUNTIF(B15:P15,0)+'2017'!S14</f>
        <v>60</v>
      </c>
      <c r="T15" s="187">
        <f t="shared" si="1"/>
        <v>185</v>
      </c>
      <c r="U15" s="182">
        <f t="shared" si="2"/>
        <v>0.67567567567567566</v>
      </c>
    </row>
    <row r="16" spans="1:21" x14ac:dyDescent="0.2">
      <c r="A16" s="183" t="s">
        <v>10</v>
      </c>
      <c r="B16" s="152" t="s">
        <v>26</v>
      </c>
      <c r="C16" s="96">
        <v>0</v>
      </c>
      <c r="D16" s="146" t="s">
        <v>26</v>
      </c>
      <c r="E16" s="146" t="s">
        <v>26</v>
      </c>
      <c r="F16" s="96">
        <v>0</v>
      </c>
      <c r="G16" s="146" t="s">
        <v>26</v>
      </c>
      <c r="H16" s="271"/>
      <c r="I16" s="146" t="s">
        <v>26</v>
      </c>
      <c r="J16" s="96">
        <v>0</v>
      </c>
      <c r="K16" s="146" t="s">
        <v>26</v>
      </c>
      <c r="L16" s="278"/>
      <c r="M16" s="96">
        <v>0</v>
      </c>
      <c r="N16" s="96">
        <v>0</v>
      </c>
      <c r="O16" s="147" t="s">
        <v>26</v>
      </c>
      <c r="P16" s="164" t="s">
        <v>26</v>
      </c>
      <c r="Q16" s="178">
        <f t="shared" si="0"/>
        <v>5</v>
      </c>
      <c r="R16" s="185">
        <f>COUNTIF(B16:P16,"X")+'2017'!R15</f>
        <v>115</v>
      </c>
      <c r="S16" s="186">
        <f>COUNTIF(B16:P16,0)+'2017'!S15</f>
        <v>70</v>
      </c>
      <c r="T16" s="187">
        <f t="shared" si="1"/>
        <v>185</v>
      </c>
      <c r="U16" s="182">
        <f t="shared" si="2"/>
        <v>0.6216216216216216</v>
      </c>
    </row>
    <row r="17" spans="1:21" ht="13.5" thickBot="1" x14ac:dyDescent="0.25">
      <c r="A17" s="191" t="s">
        <v>12</v>
      </c>
      <c r="B17" s="105">
        <v>0</v>
      </c>
      <c r="C17" s="155" t="s">
        <v>26</v>
      </c>
      <c r="D17" s="115">
        <v>0</v>
      </c>
      <c r="E17" s="115">
        <v>0</v>
      </c>
      <c r="F17" s="115">
        <v>0</v>
      </c>
      <c r="G17" s="156" t="s">
        <v>26</v>
      </c>
      <c r="H17" s="272"/>
      <c r="I17" s="115">
        <v>0</v>
      </c>
      <c r="J17" s="115">
        <v>0</v>
      </c>
      <c r="K17" s="156" t="s">
        <v>26</v>
      </c>
      <c r="L17" s="279"/>
      <c r="M17" s="115">
        <v>0</v>
      </c>
      <c r="N17" s="115">
        <v>0</v>
      </c>
      <c r="O17" s="156" t="s">
        <v>26</v>
      </c>
      <c r="P17" s="133">
        <v>0</v>
      </c>
      <c r="Q17" s="194">
        <f t="shared" si="0"/>
        <v>9</v>
      </c>
      <c r="R17" s="195">
        <f>COUNTIF(B17:P17,"X")+'2017'!R16</f>
        <v>124</v>
      </c>
      <c r="S17" s="196">
        <f>COUNTIF(B17:P17,0)+'2017'!S16</f>
        <v>61</v>
      </c>
      <c r="T17" s="197">
        <f t="shared" si="1"/>
        <v>185</v>
      </c>
      <c r="U17" s="198">
        <f t="shared" si="2"/>
        <v>0.67027027027027031</v>
      </c>
    </row>
    <row r="18" spans="1:21" hidden="1" x14ac:dyDescent="0.2">
      <c r="A18" s="199"/>
      <c r="B18" s="200"/>
      <c r="C18" s="200"/>
      <c r="D18" s="200"/>
      <c r="E18" s="200"/>
      <c r="P18" s="201" t="s">
        <v>67</v>
      </c>
      <c r="Q18" s="201">
        <f>SUM(Q4:Q17)</f>
        <v>60</v>
      </c>
      <c r="R18" s="218"/>
    </row>
    <row r="19" spans="1:21" hidden="1" x14ac:dyDescent="0.2">
      <c r="A19" s="199"/>
      <c r="B19" s="200"/>
      <c r="C19" s="200"/>
      <c r="D19" s="200"/>
      <c r="E19" s="200"/>
      <c r="P19" s="202" t="s">
        <v>72</v>
      </c>
      <c r="Q19" s="202">
        <v>13</v>
      </c>
      <c r="R19" s="219"/>
    </row>
    <row r="20" spans="1:21" ht="12" hidden="1" customHeight="1" x14ac:dyDescent="0.2">
      <c r="A20" s="199"/>
      <c r="B20" s="200"/>
      <c r="C20" s="200"/>
      <c r="D20" s="200"/>
      <c r="E20" s="200"/>
      <c r="P20" s="203" t="s">
        <v>73</v>
      </c>
      <c r="Q20" s="204">
        <f>SUM(1/(14*Q19)*Q18)</f>
        <v>0.32967032967032972</v>
      </c>
      <c r="R20" s="219"/>
    </row>
    <row r="21" spans="1:21" ht="11.25" hidden="1" customHeight="1" x14ac:dyDescent="0.2">
      <c r="A21" s="199"/>
      <c r="B21" s="200"/>
      <c r="C21" s="200"/>
      <c r="D21" s="200"/>
      <c r="E21" s="200"/>
      <c r="P21" s="205" t="s">
        <v>74</v>
      </c>
      <c r="Q21" s="204">
        <f>1-Q20</f>
        <v>0.67032967032967028</v>
      </c>
      <c r="R21" s="219"/>
    </row>
    <row r="22" spans="1:21" hidden="1" x14ac:dyDescent="0.2">
      <c r="A22" s="199" t="s">
        <v>74</v>
      </c>
      <c r="B22" s="200">
        <f t="shared" ref="B22:O22" si="3">COUNTIF(B4:B17,"X")</f>
        <v>10</v>
      </c>
      <c r="C22" s="200">
        <f t="shared" si="3"/>
        <v>10</v>
      </c>
      <c r="D22" s="206">
        <f t="shared" si="3"/>
        <v>11</v>
      </c>
      <c r="E22" s="207">
        <f t="shared" si="3"/>
        <v>9</v>
      </c>
      <c r="F22" s="200">
        <f t="shared" si="3"/>
        <v>6</v>
      </c>
      <c r="G22" s="200">
        <f t="shared" si="3"/>
        <v>9</v>
      </c>
      <c r="H22" s="200"/>
      <c r="I22" s="200">
        <f t="shared" si="3"/>
        <v>9</v>
      </c>
      <c r="J22" s="200">
        <f t="shared" si="3"/>
        <v>10</v>
      </c>
      <c r="K22" s="200">
        <f t="shared" si="3"/>
        <v>11</v>
      </c>
      <c r="L22" s="200"/>
      <c r="M22" s="200">
        <f t="shared" si="3"/>
        <v>4</v>
      </c>
      <c r="N22" s="200">
        <f t="shared" si="3"/>
        <v>9</v>
      </c>
      <c r="O22" s="200">
        <f t="shared" si="3"/>
        <v>13</v>
      </c>
      <c r="P22" s="200">
        <f>COUNTIF(P4:P17,"X")</f>
        <v>11</v>
      </c>
      <c r="R22" s="219"/>
    </row>
    <row r="23" spans="1:21" s="211" customFormat="1" hidden="1" x14ac:dyDescent="0.2">
      <c r="A23" s="208" t="s">
        <v>73</v>
      </c>
      <c r="B23" s="209">
        <f>COUNTIF(B4:B17,0)</f>
        <v>4</v>
      </c>
      <c r="C23" s="209">
        <f>COUNTIF(C4:C17,0)</f>
        <v>4</v>
      </c>
      <c r="D23" s="210">
        <f>COUNTIF(D4:D17,0)</f>
        <v>3</v>
      </c>
      <c r="E23" s="209">
        <f>COUNTIF(E4:E17,0)</f>
        <v>5</v>
      </c>
      <c r="F23" s="209">
        <f t="shared" ref="F23:P23" si="4">COUNTIF(F4:F17,0)</f>
        <v>8</v>
      </c>
      <c r="G23" s="209">
        <f t="shared" si="4"/>
        <v>5</v>
      </c>
      <c r="H23" s="209"/>
      <c r="I23" s="209">
        <f t="shared" si="4"/>
        <v>5</v>
      </c>
      <c r="J23" s="209">
        <f t="shared" si="4"/>
        <v>4</v>
      </c>
      <c r="K23" s="209">
        <f>COUNTIF(K4:K17,"0")</f>
        <v>3</v>
      </c>
      <c r="L23" s="209"/>
      <c r="M23" s="209">
        <f t="shared" si="4"/>
        <v>10</v>
      </c>
      <c r="N23" s="209">
        <f t="shared" si="4"/>
        <v>5</v>
      </c>
      <c r="O23" s="209">
        <f t="shared" si="4"/>
        <v>1</v>
      </c>
      <c r="P23" s="209">
        <f t="shared" si="4"/>
        <v>3</v>
      </c>
      <c r="R23" s="220"/>
    </row>
    <row r="24" spans="1:21" ht="12" customHeight="1" x14ac:dyDescent="0.2"/>
  </sheetData>
  <sheetProtection password="8099" sheet="1"/>
  <mergeCells count="3">
    <mergeCell ref="A1:Q1"/>
    <mergeCell ref="H4:H17"/>
    <mergeCell ref="L4:L17"/>
  </mergeCells>
  <printOptions horizontalCentered="1"/>
  <pageMargins left="0" right="0" top="0.39370078740157483" bottom="0.39370078740157483" header="0.31496062992125984" footer="0.31496062992125984"/>
  <pageSetup paperSize="9" scale="97" orientation="landscape" horizontalDpi="300" verticalDpi="300" r:id="rId1"/>
  <ignoredErrors>
    <ignoredError sqref="B3:C3 D3:M3 N3:P3" twoDigitTextYear="1"/>
    <ignoredError sqref="U5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BF405-5E1A-450A-B501-89EB3AC6B1AF}">
  <sheetPr codeName="Tabelle16"/>
  <dimension ref="A1:U24"/>
  <sheetViews>
    <sheetView zoomScaleNormal="100" workbookViewId="0">
      <selection activeCell="J4" sqref="J4:J17"/>
    </sheetView>
  </sheetViews>
  <sheetFormatPr baseColWidth="10" defaultRowHeight="12.75" x14ac:dyDescent="0.2"/>
  <cols>
    <col min="1" max="1" width="18.7109375" style="165" customWidth="1"/>
    <col min="2" max="16" width="8.140625" style="165" customWidth="1"/>
    <col min="17" max="17" width="7.5703125" style="165" customWidth="1"/>
    <col min="18" max="19" width="14.7109375" style="165" hidden="1" customWidth="1"/>
    <col min="20" max="20" width="11.42578125" style="165" hidden="1" customWidth="1"/>
    <col min="21" max="21" width="18.85546875" style="165" hidden="1" customWidth="1"/>
    <col min="22" max="16384" width="11.42578125" style="165"/>
  </cols>
  <sheetData>
    <row r="1" spans="1:21" x14ac:dyDescent="0.2">
      <c r="A1" s="251" t="s">
        <v>295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21" ht="13.5" thickBot="1" x14ac:dyDescent="0.25"/>
    <row r="3" spans="1:21" ht="13.5" thickBot="1" x14ac:dyDescent="0.25">
      <c r="A3" s="166" t="s">
        <v>0</v>
      </c>
      <c r="B3" s="216" t="s">
        <v>296</v>
      </c>
      <c r="C3" s="2" t="s">
        <v>297</v>
      </c>
      <c r="D3" s="2" t="s">
        <v>298</v>
      </c>
      <c r="E3" s="2" t="s">
        <v>299</v>
      </c>
      <c r="F3" s="2" t="s">
        <v>300</v>
      </c>
      <c r="G3" s="2" t="s">
        <v>308</v>
      </c>
      <c r="H3" s="2" t="s">
        <v>301</v>
      </c>
      <c r="I3" s="2" t="s">
        <v>302</v>
      </c>
      <c r="J3" s="2" t="s">
        <v>310</v>
      </c>
      <c r="K3" s="2" t="s">
        <v>303</v>
      </c>
      <c r="L3" s="232">
        <v>43722</v>
      </c>
      <c r="M3" s="2" t="s">
        <v>304</v>
      </c>
      <c r="N3" s="2" t="s">
        <v>305</v>
      </c>
      <c r="O3" s="22" t="s">
        <v>306</v>
      </c>
      <c r="P3" s="22" t="s">
        <v>307</v>
      </c>
      <c r="Q3" s="170" t="s">
        <v>45</v>
      </c>
      <c r="R3" s="171" t="s">
        <v>110</v>
      </c>
      <c r="S3" s="172" t="s">
        <v>111</v>
      </c>
      <c r="T3" s="168" t="s">
        <v>113</v>
      </c>
      <c r="U3" s="173" t="s">
        <v>112</v>
      </c>
    </row>
    <row r="4" spans="1:21" ht="12.75" customHeight="1" x14ac:dyDescent="0.2">
      <c r="A4" s="174" t="s">
        <v>1</v>
      </c>
      <c r="B4" s="135">
        <v>0</v>
      </c>
      <c r="C4" s="98" t="s">
        <v>26</v>
      </c>
      <c r="D4" s="98" t="s">
        <v>26</v>
      </c>
      <c r="E4" s="98" t="s">
        <v>26</v>
      </c>
      <c r="F4" s="98" t="s">
        <v>26</v>
      </c>
      <c r="G4" s="98" t="s">
        <v>26</v>
      </c>
      <c r="H4" s="4" t="s">
        <v>26</v>
      </c>
      <c r="I4" s="98" t="s">
        <v>26</v>
      </c>
      <c r="J4" s="270" t="s">
        <v>311</v>
      </c>
      <c r="K4" s="114">
        <v>0</v>
      </c>
      <c r="L4" s="273" t="s">
        <v>309</v>
      </c>
      <c r="M4" s="4" t="s">
        <v>26</v>
      </c>
      <c r="N4" s="4" t="s">
        <v>26</v>
      </c>
      <c r="O4" s="98" t="s">
        <v>26</v>
      </c>
      <c r="P4" s="137" t="s">
        <v>26</v>
      </c>
      <c r="Q4" s="178">
        <f t="shared" ref="Q4:Q17" si="0">COUNTIF(B4:P4,0)</f>
        <v>2</v>
      </c>
      <c r="R4" s="179">
        <f>COUNTIF(B4:P4,"X")+'2018'!R4</f>
        <v>161</v>
      </c>
      <c r="S4" s="180">
        <f>COUNTIF(B4:P4,0)+'2018'!S4</f>
        <v>37</v>
      </c>
      <c r="T4" s="224">
        <f>SUM(R4:S4)</f>
        <v>198</v>
      </c>
      <c r="U4" s="225">
        <f>R4/T4</f>
        <v>0.81313131313131315</v>
      </c>
    </row>
    <row r="5" spans="1:21" ht="12.75" customHeight="1" x14ac:dyDescent="0.2">
      <c r="A5" s="128" t="s">
        <v>293</v>
      </c>
      <c r="B5" s="229" t="s">
        <v>26</v>
      </c>
      <c r="C5" s="230" t="s">
        <v>26</v>
      </c>
      <c r="D5" s="230" t="s">
        <v>26</v>
      </c>
      <c r="E5" s="230" t="s">
        <v>26</v>
      </c>
      <c r="F5" s="230" t="s">
        <v>26</v>
      </c>
      <c r="G5" s="228">
        <v>0</v>
      </c>
      <c r="H5" s="230" t="s">
        <v>26</v>
      </c>
      <c r="I5" s="228">
        <v>0</v>
      </c>
      <c r="J5" s="271"/>
      <c r="K5" s="230" t="s">
        <v>26</v>
      </c>
      <c r="L5" s="278"/>
      <c r="M5" s="230" t="s">
        <v>26</v>
      </c>
      <c r="N5" s="230" t="s">
        <v>26</v>
      </c>
      <c r="O5" s="230" t="s">
        <v>26</v>
      </c>
      <c r="P5" s="233">
        <v>0</v>
      </c>
      <c r="Q5" s="178">
        <f t="shared" si="0"/>
        <v>3</v>
      </c>
      <c r="R5" s="185">
        <f>COUNTIF(B5:P5,"X")+'2018'!R5</f>
        <v>18</v>
      </c>
      <c r="S5" s="186">
        <f>COUNTIF(B5:P5,0)+'2018'!S5</f>
        <v>8</v>
      </c>
      <c r="T5" s="187">
        <f>SUM(R5:S5)</f>
        <v>26</v>
      </c>
      <c r="U5" s="226">
        <f>R5/T5</f>
        <v>0.69230769230769229</v>
      </c>
    </row>
    <row r="6" spans="1:21" x14ac:dyDescent="0.2">
      <c r="A6" s="183" t="s">
        <v>2</v>
      </c>
      <c r="B6" s="127">
        <v>0</v>
      </c>
      <c r="C6" s="99" t="s">
        <v>26</v>
      </c>
      <c r="D6" s="96">
        <v>0</v>
      </c>
      <c r="E6" s="99" t="s">
        <v>26</v>
      </c>
      <c r="F6" s="96">
        <v>0</v>
      </c>
      <c r="G6" s="96">
        <v>0</v>
      </c>
      <c r="H6" s="99" t="s">
        <v>26</v>
      </c>
      <c r="I6" s="99" t="s">
        <v>26</v>
      </c>
      <c r="J6" s="271"/>
      <c r="K6" s="96">
        <v>0</v>
      </c>
      <c r="L6" s="278"/>
      <c r="M6" s="99" t="s">
        <v>26</v>
      </c>
      <c r="N6" s="96">
        <v>0</v>
      </c>
      <c r="O6" s="99" t="s">
        <v>26</v>
      </c>
      <c r="P6" s="132">
        <v>0</v>
      </c>
      <c r="Q6" s="178">
        <f t="shared" si="0"/>
        <v>7</v>
      </c>
      <c r="R6" s="185">
        <f>COUNTIF(B6:P6,"X")+'2018'!R6</f>
        <v>125</v>
      </c>
      <c r="S6" s="186">
        <f>COUNTIF(B6:P6,0)+'2018'!S6</f>
        <v>73</v>
      </c>
      <c r="T6" s="187">
        <f t="shared" ref="T6:T17" si="1">SUM(R6:S6)</f>
        <v>198</v>
      </c>
      <c r="U6" s="182">
        <f t="shared" ref="U6:U17" si="2">R6/T6</f>
        <v>0.63131313131313127</v>
      </c>
    </row>
    <row r="7" spans="1:21" x14ac:dyDescent="0.2">
      <c r="A7" s="183" t="s">
        <v>3</v>
      </c>
      <c r="B7" s="102" t="s">
        <v>26</v>
      </c>
      <c r="C7" s="99" t="s">
        <v>26</v>
      </c>
      <c r="D7" s="96">
        <v>0</v>
      </c>
      <c r="E7" s="96">
        <v>0</v>
      </c>
      <c r="F7" s="99" t="s">
        <v>26</v>
      </c>
      <c r="G7" s="96">
        <v>0</v>
      </c>
      <c r="H7" s="99" t="s">
        <v>26</v>
      </c>
      <c r="I7" s="99" t="s">
        <v>26</v>
      </c>
      <c r="J7" s="271"/>
      <c r="K7" s="96">
        <v>0</v>
      </c>
      <c r="L7" s="278"/>
      <c r="M7" s="99" t="s">
        <v>26</v>
      </c>
      <c r="N7" s="99" t="s">
        <v>26</v>
      </c>
      <c r="O7" s="99" t="s">
        <v>26</v>
      </c>
      <c r="P7" s="139" t="s">
        <v>26</v>
      </c>
      <c r="Q7" s="178">
        <f t="shared" si="0"/>
        <v>4</v>
      </c>
      <c r="R7" s="185">
        <f>COUNTIF(B7:P7,"X")+'2018'!R7</f>
        <v>127</v>
      </c>
      <c r="S7" s="186">
        <f>COUNTIF(B7:P7,0)+'2018'!S7</f>
        <v>71</v>
      </c>
      <c r="T7" s="187">
        <f t="shared" si="1"/>
        <v>198</v>
      </c>
      <c r="U7" s="182">
        <f t="shared" si="2"/>
        <v>0.64141414141414144</v>
      </c>
    </row>
    <row r="8" spans="1:21" x14ac:dyDescent="0.2">
      <c r="A8" s="183" t="s">
        <v>4</v>
      </c>
      <c r="B8" s="127">
        <v>0</v>
      </c>
      <c r="C8" s="99" t="s">
        <v>26</v>
      </c>
      <c r="D8" s="96">
        <v>0</v>
      </c>
      <c r="E8" s="99" t="s">
        <v>26</v>
      </c>
      <c r="F8" s="96">
        <v>0</v>
      </c>
      <c r="G8" s="96">
        <v>0</v>
      </c>
      <c r="H8" s="96">
        <v>0</v>
      </c>
      <c r="I8" s="96">
        <v>0</v>
      </c>
      <c r="J8" s="271"/>
      <c r="K8" s="99" t="s">
        <v>26</v>
      </c>
      <c r="L8" s="278"/>
      <c r="M8" s="99" t="s">
        <v>26</v>
      </c>
      <c r="N8" s="96">
        <v>0</v>
      </c>
      <c r="O8" s="99" t="s">
        <v>26</v>
      </c>
      <c r="P8" s="139" t="s">
        <v>26</v>
      </c>
      <c r="Q8" s="178">
        <f t="shared" si="0"/>
        <v>7</v>
      </c>
      <c r="R8" s="185">
        <f>COUNTIF(B8:P8,"X")+'2018'!R8</f>
        <v>120</v>
      </c>
      <c r="S8" s="186">
        <f>COUNTIF(B8:P8,0)+'2018'!S8</f>
        <v>78</v>
      </c>
      <c r="T8" s="187">
        <f t="shared" si="1"/>
        <v>198</v>
      </c>
      <c r="U8" s="182">
        <f t="shared" si="2"/>
        <v>0.60606060606060608</v>
      </c>
    </row>
    <row r="9" spans="1:21" x14ac:dyDescent="0.2">
      <c r="A9" s="183" t="s">
        <v>5</v>
      </c>
      <c r="B9" s="102" t="s">
        <v>26</v>
      </c>
      <c r="C9" s="6" t="s">
        <v>26</v>
      </c>
      <c r="D9" s="99" t="s">
        <v>26</v>
      </c>
      <c r="E9" s="99" t="s">
        <v>26</v>
      </c>
      <c r="F9" s="96">
        <v>0</v>
      </c>
      <c r="G9" s="99" t="s">
        <v>26</v>
      </c>
      <c r="H9" s="96">
        <v>0</v>
      </c>
      <c r="I9" s="99" t="s">
        <v>26</v>
      </c>
      <c r="J9" s="271"/>
      <c r="K9" s="96">
        <v>0</v>
      </c>
      <c r="L9" s="278"/>
      <c r="M9" s="6" t="s">
        <v>26</v>
      </c>
      <c r="N9" s="96">
        <v>0</v>
      </c>
      <c r="O9" s="99" t="s">
        <v>26</v>
      </c>
      <c r="P9" s="131" t="s">
        <v>26</v>
      </c>
      <c r="Q9" s="178">
        <f t="shared" si="0"/>
        <v>4</v>
      </c>
      <c r="R9" s="185">
        <f>COUNTIF(B9:P9,"X")+'2018'!R9</f>
        <v>163</v>
      </c>
      <c r="S9" s="186">
        <f>COUNTIF(B9:P9,0)+'2018'!S9</f>
        <v>35</v>
      </c>
      <c r="T9" s="187">
        <f t="shared" si="1"/>
        <v>198</v>
      </c>
      <c r="U9" s="182">
        <f t="shared" si="2"/>
        <v>0.8232323232323232</v>
      </c>
    </row>
    <row r="10" spans="1:21" x14ac:dyDescent="0.2">
      <c r="A10" s="183" t="s">
        <v>11</v>
      </c>
      <c r="B10" s="100" t="s">
        <v>26</v>
      </c>
      <c r="C10" s="6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99" t="s">
        <v>26</v>
      </c>
      <c r="I10" s="6" t="s">
        <v>26</v>
      </c>
      <c r="J10" s="271"/>
      <c r="K10" s="6" t="s">
        <v>26</v>
      </c>
      <c r="L10" s="278"/>
      <c r="M10" s="6" t="s">
        <v>26</v>
      </c>
      <c r="N10" s="6" t="s">
        <v>26</v>
      </c>
      <c r="O10" s="6" t="s">
        <v>26</v>
      </c>
      <c r="P10" s="131" t="s">
        <v>26</v>
      </c>
      <c r="Q10" s="178">
        <f t="shared" si="0"/>
        <v>0</v>
      </c>
      <c r="R10" s="185">
        <f>COUNTIF(B10:P10,"X")+'2018'!R10</f>
        <v>195</v>
      </c>
      <c r="S10" s="186">
        <f>COUNTIF(B10:P10,0)+'2018'!S10</f>
        <v>3</v>
      </c>
      <c r="T10" s="187">
        <f t="shared" si="1"/>
        <v>198</v>
      </c>
      <c r="U10" s="182">
        <f t="shared" si="2"/>
        <v>0.98484848484848486</v>
      </c>
    </row>
    <row r="11" spans="1:21" x14ac:dyDescent="0.2">
      <c r="A11" s="183" t="s">
        <v>47</v>
      </c>
      <c r="B11" s="127">
        <v>0</v>
      </c>
      <c r="C11" s="99" t="s">
        <v>26</v>
      </c>
      <c r="D11" s="99" t="s">
        <v>26</v>
      </c>
      <c r="E11" s="99" t="s">
        <v>26</v>
      </c>
      <c r="F11" s="99" t="s">
        <v>26</v>
      </c>
      <c r="G11" s="96">
        <v>0</v>
      </c>
      <c r="H11" s="99" t="s">
        <v>26</v>
      </c>
      <c r="I11" s="99" t="s">
        <v>26</v>
      </c>
      <c r="J11" s="271"/>
      <c r="K11" s="96">
        <v>0</v>
      </c>
      <c r="L11" s="278"/>
      <c r="M11" s="99" t="s">
        <v>26</v>
      </c>
      <c r="N11" s="99" t="s">
        <v>26</v>
      </c>
      <c r="O11" s="96">
        <v>0</v>
      </c>
      <c r="P11" s="139" t="s">
        <v>26</v>
      </c>
      <c r="Q11" s="178">
        <f t="shared" si="0"/>
        <v>4</v>
      </c>
      <c r="R11" s="185">
        <f>COUNTIF(B11:P11,"X")+'2018'!R11</f>
        <v>130</v>
      </c>
      <c r="S11" s="186">
        <f>COUNTIF(B11:P11,0)+'2018'!S11</f>
        <v>68</v>
      </c>
      <c r="T11" s="187">
        <f t="shared" si="1"/>
        <v>198</v>
      </c>
      <c r="U11" s="182">
        <f t="shared" si="2"/>
        <v>0.65656565656565657</v>
      </c>
    </row>
    <row r="12" spans="1:21" x14ac:dyDescent="0.2">
      <c r="A12" s="183" t="s">
        <v>6</v>
      </c>
      <c r="B12" s="100" t="s">
        <v>26</v>
      </c>
      <c r="C12" s="6" t="s">
        <v>26</v>
      </c>
      <c r="D12" s="6" t="s">
        <v>26</v>
      </c>
      <c r="E12" s="6" t="s">
        <v>26</v>
      </c>
      <c r="F12" s="6" t="s">
        <v>26</v>
      </c>
      <c r="G12" s="6" t="s">
        <v>26</v>
      </c>
      <c r="H12" s="99" t="s">
        <v>26</v>
      </c>
      <c r="I12" s="6" t="s">
        <v>26</v>
      </c>
      <c r="J12" s="271"/>
      <c r="K12" s="6" t="s">
        <v>26</v>
      </c>
      <c r="L12" s="278"/>
      <c r="M12" s="6" t="s">
        <v>26</v>
      </c>
      <c r="N12" s="6" t="s">
        <v>26</v>
      </c>
      <c r="O12" s="6" t="s">
        <v>26</v>
      </c>
      <c r="P12" s="131" t="s">
        <v>26</v>
      </c>
      <c r="Q12" s="178">
        <f t="shared" si="0"/>
        <v>0</v>
      </c>
      <c r="R12" s="185">
        <f>COUNTIF(B12:P12,"X")+'2018'!R12</f>
        <v>197</v>
      </c>
      <c r="S12" s="186">
        <f>COUNTIF(B12:P12,0)+'2018'!S12</f>
        <v>1</v>
      </c>
      <c r="T12" s="187">
        <f t="shared" si="1"/>
        <v>198</v>
      </c>
      <c r="U12" s="182">
        <f t="shared" si="2"/>
        <v>0.99494949494949492</v>
      </c>
    </row>
    <row r="13" spans="1:21" x14ac:dyDescent="0.2">
      <c r="A13" s="183" t="s">
        <v>8</v>
      </c>
      <c r="B13" s="127">
        <v>0</v>
      </c>
      <c r="C13" s="99" t="s">
        <v>26</v>
      </c>
      <c r="D13" s="99" t="s">
        <v>26</v>
      </c>
      <c r="E13" s="99" t="s">
        <v>26</v>
      </c>
      <c r="F13" s="99" t="s">
        <v>26</v>
      </c>
      <c r="G13" s="96">
        <v>0</v>
      </c>
      <c r="H13" s="99" t="s">
        <v>26</v>
      </c>
      <c r="I13" s="99" t="s">
        <v>26</v>
      </c>
      <c r="J13" s="271"/>
      <c r="K13" s="96">
        <v>0</v>
      </c>
      <c r="L13" s="278"/>
      <c r="M13" s="96">
        <v>0</v>
      </c>
      <c r="N13" s="99" t="s">
        <v>26</v>
      </c>
      <c r="O13" s="99" t="s">
        <v>26</v>
      </c>
      <c r="P13" s="139" t="s">
        <v>26</v>
      </c>
      <c r="Q13" s="178">
        <f t="shared" si="0"/>
        <v>4</v>
      </c>
      <c r="R13" s="185">
        <f>COUNTIF(B13:P13,"X")+'2018'!R13</f>
        <v>122</v>
      </c>
      <c r="S13" s="186">
        <f>COUNTIF(B13:P13,0)+'2018'!S13</f>
        <v>76</v>
      </c>
      <c r="T13" s="187">
        <f t="shared" si="1"/>
        <v>198</v>
      </c>
      <c r="U13" s="182">
        <f t="shared" si="2"/>
        <v>0.61616161616161613</v>
      </c>
    </row>
    <row r="14" spans="1:21" x14ac:dyDescent="0.2">
      <c r="A14" s="183" t="s">
        <v>13</v>
      </c>
      <c r="B14" s="102" t="s">
        <v>26</v>
      </c>
      <c r="C14" s="99" t="s">
        <v>26</v>
      </c>
      <c r="D14" s="99" t="s">
        <v>26</v>
      </c>
      <c r="E14" s="99" t="s">
        <v>26</v>
      </c>
      <c r="F14" s="96">
        <v>0</v>
      </c>
      <c r="G14" s="99" t="s">
        <v>26</v>
      </c>
      <c r="H14" s="96">
        <v>0</v>
      </c>
      <c r="I14" s="96">
        <v>0</v>
      </c>
      <c r="J14" s="271"/>
      <c r="K14" s="99" t="s">
        <v>26</v>
      </c>
      <c r="L14" s="278"/>
      <c r="M14" s="99" t="s">
        <v>26</v>
      </c>
      <c r="N14" s="99" t="s">
        <v>26</v>
      </c>
      <c r="O14" s="99" t="s">
        <v>26</v>
      </c>
      <c r="P14" s="132">
        <v>0</v>
      </c>
      <c r="Q14" s="178">
        <f t="shared" si="0"/>
        <v>4</v>
      </c>
      <c r="R14" s="185">
        <f>COUNTIF(B14:P14,"X")+'2018'!R14</f>
        <v>120</v>
      </c>
      <c r="S14" s="186">
        <f>COUNTIF(B14:P14,0)+'2018'!S14</f>
        <v>78</v>
      </c>
      <c r="T14" s="187">
        <f t="shared" si="1"/>
        <v>198</v>
      </c>
      <c r="U14" s="182">
        <f t="shared" si="2"/>
        <v>0.60606060606060608</v>
      </c>
    </row>
    <row r="15" spans="1:21" x14ac:dyDescent="0.2">
      <c r="A15" s="183" t="s">
        <v>9</v>
      </c>
      <c r="B15" s="102" t="s">
        <v>26</v>
      </c>
      <c r="C15" s="99" t="s">
        <v>26</v>
      </c>
      <c r="D15" s="99" t="s">
        <v>26</v>
      </c>
      <c r="E15" s="96">
        <v>0</v>
      </c>
      <c r="F15" s="99" t="s">
        <v>26</v>
      </c>
      <c r="G15" s="96">
        <v>0</v>
      </c>
      <c r="H15" s="99" t="s">
        <v>26</v>
      </c>
      <c r="I15" s="99" t="s">
        <v>26</v>
      </c>
      <c r="J15" s="271"/>
      <c r="K15" s="96">
        <v>0</v>
      </c>
      <c r="L15" s="278"/>
      <c r="M15" s="99" t="s">
        <v>26</v>
      </c>
      <c r="N15" s="99" t="s">
        <v>26</v>
      </c>
      <c r="O15" s="99" t="s">
        <v>26</v>
      </c>
      <c r="P15" s="139" t="s">
        <v>26</v>
      </c>
      <c r="Q15" s="178">
        <f t="shared" si="0"/>
        <v>3</v>
      </c>
      <c r="R15" s="185">
        <f>COUNTIF(B15:P15,"X")+'2018'!R15</f>
        <v>135</v>
      </c>
      <c r="S15" s="186">
        <f>COUNTIF(B15:P15,0)+'2018'!S15</f>
        <v>63</v>
      </c>
      <c r="T15" s="187">
        <f t="shared" si="1"/>
        <v>198</v>
      </c>
      <c r="U15" s="182">
        <f t="shared" si="2"/>
        <v>0.68181818181818177</v>
      </c>
    </row>
    <row r="16" spans="1:21" x14ac:dyDescent="0.2">
      <c r="A16" s="183" t="s">
        <v>10</v>
      </c>
      <c r="B16" s="102" t="s">
        <v>26</v>
      </c>
      <c r="C16" s="99" t="s">
        <v>26</v>
      </c>
      <c r="D16" s="99" t="s">
        <v>26</v>
      </c>
      <c r="E16" s="96">
        <v>0</v>
      </c>
      <c r="F16" s="99" t="s">
        <v>26</v>
      </c>
      <c r="G16" s="96">
        <v>0</v>
      </c>
      <c r="H16" s="99" t="s">
        <v>26</v>
      </c>
      <c r="I16" s="96">
        <v>0</v>
      </c>
      <c r="J16" s="271"/>
      <c r="K16" s="99" t="s">
        <v>26</v>
      </c>
      <c r="L16" s="278"/>
      <c r="M16" s="96">
        <v>0</v>
      </c>
      <c r="N16" s="99" t="s">
        <v>26</v>
      </c>
      <c r="O16" s="6" t="s">
        <v>26</v>
      </c>
      <c r="P16" s="132">
        <v>0</v>
      </c>
      <c r="Q16" s="178">
        <f t="shared" si="0"/>
        <v>5</v>
      </c>
      <c r="R16" s="185">
        <f>COUNTIF(B16:P16,"X")+'2018'!R16</f>
        <v>123</v>
      </c>
      <c r="S16" s="186">
        <f>COUNTIF(B16:P16,0)+'2018'!S16</f>
        <v>75</v>
      </c>
      <c r="T16" s="187">
        <f t="shared" si="1"/>
        <v>198</v>
      </c>
      <c r="U16" s="182">
        <f t="shared" si="2"/>
        <v>0.62121212121212122</v>
      </c>
    </row>
    <row r="17" spans="1:21" ht="13.5" thickBot="1" x14ac:dyDescent="0.25">
      <c r="A17" s="191" t="s">
        <v>12</v>
      </c>
      <c r="B17" s="134" t="s">
        <v>26</v>
      </c>
      <c r="C17" s="8" t="s">
        <v>26</v>
      </c>
      <c r="D17" s="101" t="s">
        <v>26</v>
      </c>
      <c r="E17" s="115">
        <v>0</v>
      </c>
      <c r="F17" s="115">
        <v>0</v>
      </c>
      <c r="G17" s="115">
        <v>0</v>
      </c>
      <c r="H17" s="101" t="s">
        <v>26</v>
      </c>
      <c r="I17" s="101" t="s">
        <v>26</v>
      </c>
      <c r="J17" s="272"/>
      <c r="K17" s="101" t="s">
        <v>26</v>
      </c>
      <c r="L17" s="279"/>
      <c r="M17" s="101" t="s">
        <v>26</v>
      </c>
      <c r="N17" s="115">
        <v>0</v>
      </c>
      <c r="O17" s="101" t="s">
        <v>26</v>
      </c>
      <c r="P17" s="138" t="s">
        <v>26</v>
      </c>
      <c r="Q17" s="194">
        <f t="shared" si="0"/>
        <v>4</v>
      </c>
      <c r="R17" s="195">
        <f>COUNTIF(B17:P17,"X")+'2018'!R17</f>
        <v>133</v>
      </c>
      <c r="S17" s="196">
        <f>COUNTIF(B17:P17,0)+'2018'!S17</f>
        <v>65</v>
      </c>
      <c r="T17" s="197">
        <f t="shared" si="1"/>
        <v>198</v>
      </c>
      <c r="U17" s="198">
        <f t="shared" si="2"/>
        <v>0.67171717171717171</v>
      </c>
    </row>
    <row r="18" spans="1:21" hidden="1" x14ac:dyDescent="0.2">
      <c r="A18" s="199"/>
      <c r="B18" s="200"/>
      <c r="C18" s="200"/>
      <c r="D18" s="200"/>
      <c r="E18" s="200"/>
      <c r="P18" s="201" t="s">
        <v>67</v>
      </c>
      <c r="Q18" s="201">
        <f>SUM(Q4:Q17)</f>
        <v>51</v>
      </c>
      <c r="R18" s="218"/>
    </row>
    <row r="19" spans="1:21" hidden="1" x14ac:dyDescent="0.2">
      <c r="A19" s="199"/>
      <c r="B19" s="200"/>
      <c r="C19" s="200"/>
      <c r="D19" s="200"/>
      <c r="E19" s="200"/>
      <c r="P19" s="202" t="s">
        <v>72</v>
      </c>
      <c r="Q19" s="202">
        <v>13</v>
      </c>
      <c r="R19" s="219"/>
    </row>
    <row r="20" spans="1:21" ht="12" hidden="1" customHeight="1" x14ac:dyDescent="0.2">
      <c r="A20" s="199"/>
      <c r="B20" s="200"/>
      <c r="C20" s="200"/>
      <c r="D20" s="200"/>
      <c r="E20" s="200"/>
      <c r="P20" s="203" t="s">
        <v>73</v>
      </c>
      <c r="Q20" s="204">
        <f>SUM(1/(14*Q19)*Q18)</f>
        <v>0.28021978021978022</v>
      </c>
      <c r="R20" s="219"/>
    </row>
    <row r="21" spans="1:21" ht="11.25" hidden="1" customHeight="1" x14ac:dyDescent="0.2">
      <c r="A21" s="199"/>
      <c r="B21" s="200"/>
      <c r="C21" s="200"/>
      <c r="D21" s="200"/>
      <c r="E21" s="200"/>
      <c r="P21" s="205" t="s">
        <v>74</v>
      </c>
      <c r="Q21" s="204">
        <f>1-Q20</f>
        <v>0.71978021978021978</v>
      </c>
      <c r="R21" s="219"/>
    </row>
    <row r="22" spans="1:21" hidden="1" x14ac:dyDescent="0.2">
      <c r="A22" s="199" t="s">
        <v>74</v>
      </c>
      <c r="B22" s="200">
        <f t="shared" ref="B22:O22" si="3">COUNTIF(B4:B17,"X")</f>
        <v>9</v>
      </c>
      <c r="C22" s="231">
        <f t="shared" si="3"/>
        <v>14</v>
      </c>
      <c r="D22" s="206">
        <f t="shared" si="3"/>
        <v>11</v>
      </c>
      <c r="E22" s="207">
        <f t="shared" si="3"/>
        <v>10</v>
      </c>
      <c r="F22" s="200">
        <f t="shared" si="3"/>
        <v>9</v>
      </c>
      <c r="G22" s="200">
        <f t="shared" si="3"/>
        <v>5</v>
      </c>
      <c r="H22" s="200">
        <f t="shared" si="3"/>
        <v>11</v>
      </c>
      <c r="I22" s="200">
        <f t="shared" si="3"/>
        <v>10</v>
      </c>
      <c r="J22" s="200"/>
      <c r="K22" s="200">
        <f t="shared" si="3"/>
        <v>7</v>
      </c>
      <c r="L22" s="200"/>
      <c r="M22" s="200">
        <f t="shared" si="3"/>
        <v>12</v>
      </c>
      <c r="N22" s="200">
        <f t="shared" si="3"/>
        <v>10</v>
      </c>
      <c r="O22" s="200">
        <f t="shared" si="3"/>
        <v>13</v>
      </c>
      <c r="P22" s="200">
        <f>COUNTIF(P4:P17,"X")</f>
        <v>10</v>
      </c>
      <c r="R22" s="219"/>
    </row>
    <row r="23" spans="1:21" s="211" customFormat="1" hidden="1" x14ac:dyDescent="0.2">
      <c r="A23" s="208" t="s">
        <v>73</v>
      </c>
      <c r="B23" s="209">
        <f>COUNTIF(B4:B17,0)</f>
        <v>5</v>
      </c>
      <c r="C23" s="209">
        <f>COUNTIF(C4:C17,0)</f>
        <v>0</v>
      </c>
      <c r="D23" s="210">
        <f>COUNTIF(D4:D17,0)</f>
        <v>3</v>
      </c>
      <c r="E23" s="209">
        <f>COUNTIF(E4:E17,0)</f>
        <v>4</v>
      </c>
      <c r="F23" s="209">
        <f t="shared" ref="F23:P23" si="4">COUNTIF(F4:F17,0)</f>
        <v>5</v>
      </c>
      <c r="G23" s="209">
        <f t="shared" si="4"/>
        <v>9</v>
      </c>
      <c r="H23" s="209">
        <f t="shared" si="4"/>
        <v>3</v>
      </c>
      <c r="I23" s="209">
        <f t="shared" si="4"/>
        <v>4</v>
      </c>
      <c r="J23" s="209"/>
      <c r="K23" s="209">
        <f>COUNTIF(K4:K17,"0")</f>
        <v>7</v>
      </c>
      <c r="L23" s="209"/>
      <c r="M23" s="209">
        <f t="shared" si="4"/>
        <v>2</v>
      </c>
      <c r="N23" s="209">
        <f t="shared" si="4"/>
        <v>4</v>
      </c>
      <c r="O23" s="209">
        <f t="shared" si="4"/>
        <v>1</v>
      </c>
      <c r="P23" s="209">
        <f t="shared" si="4"/>
        <v>4</v>
      </c>
      <c r="R23" s="220"/>
    </row>
    <row r="24" spans="1:21" ht="12" customHeight="1" x14ac:dyDescent="0.2"/>
  </sheetData>
  <sheetProtection password="8099" sheet="1"/>
  <mergeCells count="3">
    <mergeCell ref="A1:Q1"/>
    <mergeCell ref="L4:L17"/>
    <mergeCell ref="J4:J17"/>
  </mergeCells>
  <printOptions horizontalCentered="1"/>
  <pageMargins left="0" right="0" top="0.39370078740157483" bottom="0.39370078740157483" header="0.31496062992125984" footer="0.31496062992125984"/>
  <pageSetup paperSize="9" scale="97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4DA5D-3230-4768-B1F5-74B9D0A8E9A3}">
  <sheetPr codeName="Tabelle17"/>
  <dimension ref="A1:S24"/>
  <sheetViews>
    <sheetView zoomScaleNormal="100" workbookViewId="0">
      <selection activeCell="L42" sqref="L42"/>
    </sheetView>
  </sheetViews>
  <sheetFormatPr baseColWidth="10" defaultRowHeight="12.75" x14ac:dyDescent="0.2"/>
  <cols>
    <col min="1" max="1" width="18.7109375" style="165" customWidth="1"/>
    <col min="2" max="14" width="8.140625" style="165" customWidth="1"/>
    <col min="15" max="15" width="7.5703125" style="165" customWidth="1"/>
    <col min="16" max="17" width="14.7109375" style="165" hidden="1" customWidth="1"/>
    <col min="18" max="18" width="11.42578125" style="165" hidden="1" customWidth="1"/>
    <col min="19" max="19" width="18.85546875" style="165" hidden="1" customWidth="1"/>
    <col min="20" max="16384" width="11.42578125" style="165"/>
  </cols>
  <sheetData>
    <row r="1" spans="1:19" x14ac:dyDescent="0.2">
      <c r="A1" s="251" t="s">
        <v>325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9" ht="13.5" thickBot="1" x14ac:dyDescent="0.25"/>
    <row r="3" spans="1:19" ht="13.5" thickBot="1" x14ac:dyDescent="0.25">
      <c r="A3" s="166" t="s">
        <v>0</v>
      </c>
      <c r="B3" s="216" t="s">
        <v>312</v>
      </c>
      <c r="C3" s="2" t="s">
        <v>313</v>
      </c>
      <c r="D3" s="2" t="s">
        <v>314</v>
      </c>
      <c r="E3" s="2" t="s">
        <v>315</v>
      </c>
      <c r="F3" s="2" t="s">
        <v>316</v>
      </c>
      <c r="G3" s="2" t="s">
        <v>317</v>
      </c>
      <c r="H3" s="2" t="s">
        <v>318</v>
      </c>
      <c r="I3" s="2" t="s">
        <v>319</v>
      </c>
      <c r="J3" s="2" t="s">
        <v>320</v>
      </c>
      <c r="K3" s="2" t="s">
        <v>321</v>
      </c>
      <c r="L3" s="2" t="s">
        <v>322</v>
      </c>
      <c r="M3" s="22" t="s">
        <v>323</v>
      </c>
      <c r="N3" s="22" t="s">
        <v>324</v>
      </c>
      <c r="O3" s="170" t="s">
        <v>45</v>
      </c>
      <c r="P3" s="171" t="s">
        <v>110</v>
      </c>
      <c r="Q3" s="172" t="s">
        <v>111</v>
      </c>
      <c r="R3" s="168" t="s">
        <v>113</v>
      </c>
      <c r="S3" s="173" t="s">
        <v>112</v>
      </c>
    </row>
    <row r="4" spans="1:19" ht="12.75" customHeight="1" x14ac:dyDescent="0.2">
      <c r="A4" s="174" t="s">
        <v>1</v>
      </c>
      <c r="B4" s="140" t="s">
        <v>26</v>
      </c>
      <c r="C4" s="98" t="s">
        <v>26</v>
      </c>
      <c r="D4" s="114">
        <v>0</v>
      </c>
      <c r="E4" s="264" t="s">
        <v>326</v>
      </c>
      <c r="F4" s="264" t="s">
        <v>326</v>
      </c>
      <c r="G4" s="264" t="s">
        <v>326</v>
      </c>
      <c r="H4" s="264" t="s">
        <v>326</v>
      </c>
      <c r="I4" s="98" t="s">
        <v>26</v>
      </c>
      <c r="J4" s="98" t="s">
        <v>26</v>
      </c>
      <c r="K4" s="4" t="s">
        <v>26</v>
      </c>
      <c r="L4" s="264" t="s">
        <v>326</v>
      </c>
      <c r="M4" s="264" t="s">
        <v>326</v>
      </c>
      <c r="N4" s="264" t="s">
        <v>326</v>
      </c>
      <c r="O4" s="178">
        <f t="shared" ref="O4:O17" si="0">COUNTIF(B4:N4,0)</f>
        <v>1</v>
      </c>
      <c r="P4" s="179">
        <f>COUNTIF(B4:N4,"X")+'2019'!R4</f>
        <v>166</v>
      </c>
      <c r="Q4" s="180">
        <f>COUNTIF(B4:N4,0)+'2019'!S4</f>
        <v>38</v>
      </c>
      <c r="R4" s="224">
        <f>SUM(P4:Q4)</f>
        <v>204</v>
      </c>
      <c r="S4" s="225">
        <f>P4/R4</f>
        <v>0.81372549019607843</v>
      </c>
    </row>
    <row r="5" spans="1:19" ht="12.75" customHeight="1" x14ac:dyDescent="0.2">
      <c r="A5" s="128" t="s">
        <v>293</v>
      </c>
      <c r="B5" s="229" t="s">
        <v>26</v>
      </c>
      <c r="C5" s="228">
        <v>0</v>
      </c>
      <c r="D5" s="230" t="s">
        <v>26</v>
      </c>
      <c r="E5" s="265"/>
      <c r="F5" s="265"/>
      <c r="G5" s="265"/>
      <c r="H5" s="265"/>
      <c r="I5" s="228">
        <v>0</v>
      </c>
      <c r="J5" s="230" t="s">
        <v>26</v>
      </c>
      <c r="K5" s="230" t="s">
        <v>26</v>
      </c>
      <c r="L5" s="265"/>
      <c r="M5" s="265"/>
      <c r="N5" s="265"/>
      <c r="O5" s="178">
        <f t="shared" si="0"/>
        <v>2</v>
      </c>
      <c r="P5" s="185">
        <f>COUNTIF(B5:N5,"X")+'2019'!R5</f>
        <v>22</v>
      </c>
      <c r="Q5" s="186">
        <f>COUNTIF(B5:N5,0)+'2019'!S5</f>
        <v>10</v>
      </c>
      <c r="R5" s="187">
        <f>SUM(P5:Q5)</f>
        <v>32</v>
      </c>
      <c r="S5" s="226">
        <f>P5/R5</f>
        <v>0.6875</v>
      </c>
    </row>
    <row r="6" spans="1:19" x14ac:dyDescent="0.2">
      <c r="A6" s="183" t="s">
        <v>2</v>
      </c>
      <c r="B6" s="127">
        <v>0</v>
      </c>
      <c r="C6" s="99" t="s">
        <v>26</v>
      </c>
      <c r="D6" s="96">
        <v>0</v>
      </c>
      <c r="E6" s="265"/>
      <c r="F6" s="265"/>
      <c r="G6" s="265"/>
      <c r="H6" s="265"/>
      <c r="I6" s="99" t="s">
        <v>26</v>
      </c>
      <c r="J6" s="96">
        <v>0</v>
      </c>
      <c r="K6" s="96">
        <v>0</v>
      </c>
      <c r="L6" s="265"/>
      <c r="M6" s="265"/>
      <c r="N6" s="265"/>
      <c r="O6" s="178">
        <f t="shared" si="0"/>
        <v>4</v>
      </c>
      <c r="P6" s="185">
        <f>COUNTIF(B6:N6,"X")+'2019'!R6</f>
        <v>127</v>
      </c>
      <c r="Q6" s="186">
        <f>COUNTIF(B6:N6,0)+'2019'!S6</f>
        <v>77</v>
      </c>
      <c r="R6" s="187">
        <f t="shared" ref="R6:R17" si="1">SUM(P6:Q6)</f>
        <v>204</v>
      </c>
      <c r="S6" s="182">
        <f t="shared" ref="S6:S17" si="2">P6/R6</f>
        <v>0.62254901960784315</v>
      </c>
    </row>
    <row r="7" spans="1:19" x14ac:dyDescent="0.2">
      <c r="A7" s="183" t="s">
        <v>3</v>
      </c>
      <c r="B7" s="102" t="s">
        <v>26</v>
      </c>
      <c r="C7" s="96">
        <v>0</v>
      </c>
      <c r="D7" s="99" t="s">
        <v>26</v>
      </c>
      <c r="E7" s="265"/>
      <c r="F7" s="265"/>
      <c r="G7" s="265"/>
      <c r="H7" s="265"/>
      <c r="I7" s="99" t="s">
        <v>26</v>
      </c>
      <c r="J7" s="96">
        <v>0</v>
      </c>
      <c r="K7" s="96">
        <v>0</v>
      </c>
      <c r="L7" s="265"/>
      <c r="M7" s="265"/>
      <c r="N7" s="265"/>
      <c r="O7" s="178">
        <f t="shared" si="0"/>
        <v>3</v>
      </c>
      <c r="P7" s="185">
        <f>COUNTIF(B7:N7,"X")+'2019'!R7</f>
        <v>130</v>
      </c>
      <c r="Q7" s="186">
        <f>COUNTIF(B7:N7,0)+'2019'!S7</f>
        <v>74</v>
      </c>
      <c r="R7" s="187">
        <f t="shared" si="1"/>
        <v>204</v>
      </c>
      <c r="S7" s="182">
        <f t="shared" si="2"/>
        <v>0.63725490196078427</v>
      </c>
    </row>
    <row r="8" spans="1:19" x14ac:dyDescent="0.2">
      <c r="A8" s="183" t="s">
        <v>4</v>
      </c>
      <c r="B8" s="127">
        <v>0</v>
      </c>
      <c r="C8" s="99" t="s">
        <v>26</v>
      </c>
      <c r="D8" s="96">
        <v>0</v>
      </c>
      <c r="E8" s="265"/>
      <c r="F8" s="265"/>
      <c r="G8" s="265"/>
      <c r="H8" s="265"/>
      <c r="I8" s="96">
        <v>0</v>
      </c>
      <c r="J8" s="96">
        <v>0</v>
      </c>
      <c r="K8" s="96">
        <v>0</v>
      </c>
      <c r="L8" s="265"/>
      <c r="M8" s="265"/>
      <c r="N8" s="265"/>
      <c r="O8" s="178">
        <f t="shared" si="0"/>
        <v>5</v>
      </c>
      <c r="P8" s="185">
        <f>COUNTIF(B8:N8,"X")+'2019'!R8</f>
        <v>121</v>
      </c>
      <c r="Q8" s="186">
        <f>COUNTIF(B8:N8,0)+'2019'!S8</f>
        <v>83</v>
      </c>
      <c r="R8" s="187">
        <f t="shared" si="1"/>
        <v>204</v>
      </c>
      <c r="S8" s="182">
        <f t="shared" si="2"/>
        <v>0.59313725490196079</v>
      </c>
    </row>
    <row r="9" spans="1:19" x14ac:dyDescent="0.2">
      <c r="A9" s="183" t="s">
        <v>5</v>
      </c>
      <c r="B9" s="102" t="s">
        <v>26</v>
      </c>
      <c r="C9" s="6" t="s">
        <v>26</v>
      </c>
      <c r="D9" s="99" t="s">
        <v>26</v>
      </c>
      <c r="E9" s="265"/>
      <c r="F9" s="265"/>
      <c r="G9" s="265"/>
      <c r="H9" s="265"/>
      <c r="I9" s="99" t="s">
        <v>26</v>
      </c>
      <c r="J9" s="99" t="s">
        <v>26</v>
      </c>
      <c r="K9" s="6" t="s">
        <v>26</v>
      </c>
      <c r="L9" s="265"/>
      <c r="M9" s="265"/>
      <c r="N9" s="265"/>
      <c r="O9" s="178">
        <f t="shared" si="0"/>
        <v>0</v>
      </c>
      <c r="P9" s="185">
        <f>COUNTIF(B9:N9,"X")+'2019'!R9</f>
        <v>169</v>
      </c>
      <c r="Q9" s="186">
        <f>COUNTIF(B9:N9,0)+'2019'!S9</f>
        <v>35</v>
      </c>
      <c r="R9" s="187">
        <f t="shared" si="1"/>
        <v>204</v>
      </c>
      <c r="S9" s="182">
        <f t="shared" si="2"/>
        <v>0.82843137254901966</v>
      </c>
    </row>
    <row r="10" spans="1:19" x14ac:dyDescent="0.2">
      <c r="A10" s="183" t="s">
        <v>11</v>
      </c>
      <c r="B10" s="100" t="s">
        <v>26</v>
      </c>
      <c r="C10" s="6" t="s">
        <v>26</v>
      </c>
      <c r="D10" s="6" t="s">
        <v>26</v>
      </c>
      <c r="E10" s="265"/>
      <c r="F10" s="265"/>
      <c r="G10" s="265"/>
      <c r="H10" s="265"/>
      <c r="I10" s="6" t="s">
        <v>26</v>
      </c>
      <c r="J10" s="6" t="s">
        <v>26</v>
      </c>
      <c r="K10" s="6" t="s">
        <v>26</v>
      </c>
      <c r="L10" s="265"/>
      <c r="M10" s="265"/>
      <c r="N10" s="265"/>
      <c r="O10" s="178">
        <f t="shared" si="0"/>
        <v>0</v>
      </c>
      <c r="P10" s="185">
        <f>COUNTIF(B10:N10,"X")+'2019'!R10</f>
        <v>201</v>
      </c>
      <c r="Q10" s="186">
        <f>COUNTIF(B10:N10,0)+'2019'!S10</f>
        <v>3</v>
      </c>
      <c r="R10" s="187">
        <f t="shared" si="1"/>
        <v>204</v>
      </c>
      <c r="S10" s="182">
        <f t="shared" si="2"/>
        <v>0.98529411764705888</v>
      </c>
    </row>
    <row r="11" spans="1:19" x14ac:dyDescent="0.2">
      <c r="A11" s="183" t="s">
        <v>47</v>
      </c>
      <c r="B11" s="127">
        <v>0</v>
      </c>
      <c r="C11" s="99" t="s">
        <v>26</v>
      </c>
      <c r="D11" s="96">
        <v>0</v>
      </c>
      <c r="E11" s="265"/>
      <c r="F11" s="265"/>
      <c r="G11" s="265"/>
      <c r="H11" s="265"/>
      <c r="I11" s="96">
        <v>0</v>
      </c>
      <c r="J11" s="96">
        <v>0</v>
      </c>
      <c r="K11" s="96">
        <v>0</v>
      </c>
      <c r="L11" s="265"/>
      <c r="M11" s="265"/>
      <c r="N11" s="265"/>
      <c r="O11" s="178">
        <f t="shared" si="0"/>
        <v>5</v>
      </c>
      <c r="P11" s="185">
        <f>COUNTIF(B11:N11,"X")+'2019'!R11</f>
        <v>131</v>
      </c>
      <c r="Q11" s="186">
        <f>COUNTIF(B11:N11,0)+'2019'!S11</f>
        <v>73</v>
      </c>
      <c r="R11" s="187">
        <f t="shared" si="1"/>
        <v>204</v>
      </c>
      <c r="S11" s="182">
        <f t="shared" si="2"/>
        <v>0.64215686274509809</v>
      </c>
    </row>
    <row r="12" spans="1:19" x14ac:dyDescent="0.2">
      <c r="A12" s="183" t="s">
        <v>6</v>
      </c>
      <c r="B12" s="100" t="s">
        <v>26</v>
      </c>
      <c r="C12" s="6" t="s">
        <v>26</v>
      </c>
      <c r="D12" s="6" t="s">
        <v>26</v>
      </c>
      <c r="E12" s="265"/>
      <c r="F12" s="265"/>
      <c r="G12" s="265"/>
      <c r="H12" s="265"/>
      <c r="I12" s="6" t="s">
        <v>26</v>
      </c>
      <c r="J12" s="6" t="s">
        <v>26</v>
      </c>
      <c r="K12" s="6" t="s">
        <v>26</v>
      </c>
      <c r="L12" s="265"/>
      <c r="M12" s="265"/>
      <c r="N12" s="265"/>
      <c r="O12" s="178">
        <f t="shared" si="0"/>
        <v>0</v>
      </c>
      <c r="P12" s="185">
        <f>COUNTIF(B12:N12,"X")+'2019'!R12</f>
        <v>203</v>
      </c>
      <c r="Q12" s="186">
        <f>COUNTIF(B12:N12,0)+'2019'!S12</f>
        <v>1</v>
      </c>
      <c r="R12" s="187">
        <f t="shared" si="1"/>
        <v>204</v>
      </c>
      <c r="S12" s="182">
        <f t="shared" si="2"/>
        <v>0.99509803921568629</v>
      </c>
    </row>
    <row r="13" spans="1:19" x14ac:dyDescent="0.2">
      <c r="A13" s="183" t="s">
        <v>8</v>
      </c>
      <c r="B13" s="127">
        <v>0</v>
      </c>
      <c r="C13" s="96">
        <v>0</v>
      </c>
      <c r="D13" s="99" t="s">
        <v>26</v>
      </c>
      <c r="E13" s="265"/>
      <c r="F13" s="265"/>
      <c r="G13" s="265"/>
      <c r="H13" s="265"/>
      <c r="I13" s="99" t="s">
        <v>26</v>
      </c>
      <c r="J13" s="99" t="s">
        <v>26</v>
      </c>
      <c r="K13" s="99" t="s">
        <v>26</v>
      </c>
      <c r="L13" s="265"/>
      <c r="M13" s="265"/>
      <c r="N13" s="265"/>
      <c r="O13" s="178">
        <f t="shared" si="0"/>
        <v>2</v>
      </c>
      <c r="P13" s="185">
        <f>COUNTIF(B13:N13,"X")+'2019'!R13</f>
        <v>126</v>
      </c>
      <c r="Q13" s="186">
        <f>COUNTIF(B13:N13,0)+'2019'!S13</f>
        <v>78</v>
      </c>
      <c r="R13" s="187">
        <f t="shared" si="1"/>
        <v>204</v>
      </c>
      <c r="S13" s="182">
        <f t="shared" si="2"/>
        <v>0.61764705882352944</v>
      </c>
    </row>
    <row r="14" spans="1:19" x14ac:dyDescent="0.2">
      <c r="A14" s="183" t="s">
        <v>13</v>
      </c>
      <c r="B14" s="102" t="s">
        <v>26</v>
      </c>
      <c r="C14" s="99" t="s">
        <v>26</v>
      </c>
      <c r="D14" s="96">
        <v>0</v>
      </c>
      <c r="E14" s="265"/>
      <c r="F14" s="265"/>
      <c r="G14" s="265"/>
      <c r="H14" s="265"/>
      <c r="I14" s="96">
        <v>0</v>
      </c>
      <c r="J14" s="96">
        <v>0</v>
      </c>
      <c r="K14" s="99" t="s">
        <v>26</v>
      </c>
      <c r="L14" s="265"/>
      <c r="M14" s="265"/>
      <c r="N14" s="265"/>
      <c r="O14" s="178">
        <f t="shared" si="0"/>
        <v>3</v>
      </c>
      <c r="P14" s="185">
        <f>COUNTIF(B14:N14,"X")+'2019'!R14</f>
        <v>123</v>
      </c>
      <c r="Q14" s="186">
        <f>COUNTIF(B14:N14,0)+'2019'!S14</f>
        <v>81</v>
      </c>
      <c r="R14" s="187">
        <f t="shared" si="1"/>
        <v>204</v>
      </c>
      <c r="S14" s="182">
        <f t="shared" si="2"/>
        <v>0.6029411764705882</v>
      </c>
    </row>
    <row r="15" spans="1:19" x14ac:dyDescent="0.2">
      <c r="A15" s="183" t="s">
        <v>9</v>
      </c>
      <c r="B15" s="102" t="s">
        <v>26</v>
      </c>
      <c r="C15" s="99" t="s">
        <v>26</v>
      </c>
      <c r="D15" s="96">
        <v>0</v>
      </c>
      <c r="E15" s="265"/>
      <c r="F15" s="265"/>
      <c r="G15" s="265"/>
      <c r="H15" s="265"/>
      <c r="I15" s="96">
        <v>0</v>
      </c>
      <c r="J15" s="96">
        <v>0</v>
      </c>
      <c r="K15" s="96">
        <v>0</v>
      </c>
      <c r="L15" s="265"/>
      <c r="M15" s="265"/>
      <c r="N15" s="265"/>
      <c r="O15" s="178">
        <f t="shared" si="0"/>
        <v>4</v>
      </c>
      <c r="P15" s="185">
        <f>COUNTIF(B15:N15,"X")+'2019'!R15</f>
        <v>137</v>
      </c>
      <c r="Q15" s="186">
        <f>COUNTIF(B15:N15,0)+'2019'!S15</f>
        <v>67</v>
      </c>
      <c r="R15" s="187">
        <f t="shared" si="1"/>
        <v>204</v>
      </c>
      <c r="S15" s="182">
        <f t="shared" si="2"/>
        <v>0.67156862745098034</v>
      </c>
    </row>
    <row r="16" spans="1:19" x14ac:dyDescent="0.2">
      <c r="A16" s="183" t="s">
        <v>10</v>
      </c>
      <c r="B16" s="102" t="s">
        <v>26</v>
      </c>
      <c r="C16" s="96">
        <v>0</v>
      </c>
      <c r="D16" s="99" t="s">
        <v>26</v>
      </c>
      <c r="E16" s="265"/>
      <c r="F16" s="265"/>
      <c r="G16" s="265"/>
      <c r="H16" s="265"/>
      <c r="I16" s="96">
        <v>0</v>
      </c>
      <c r="J16" s="99" t="s">
        <v>26</v>
      </c>
      <c r="K16" s="99" t="s">
        <v>26</v>
      </c>
      <c r="L16" s="265"/>
      <c r="M16" s="265"/>
      <c r="N16" s="265"/>
      <c r="O16" s="178">
        <f t="shared" si="0"/>
        <v>2</v>
      </c>
      <c r="P16" s="185">
        <f>COUNTIF(B16:N16,"X")+'2019'!R16</f>
        <v>127</v>
      </c>
      <c r="Q16" s="186">
        <f>COUNTIF(B16:N16,0)+'2019'!S16</f>
        <v>77</v>
      </c>
      <c r="R16" s="187">
        <f t="shared" si="1"/>
        <v>204</v>
      </c>
      <c r="S16" s="182">
        <f t="shared" si="2"/>
        <v>0.62254901960784315</v>
      </c>
    </row>
    <row r="17" spans="1:19" ht="13.5" thickBot="1" x14ac:dyDescent="0.25">
      <c r="A17" s="191" t="s">
        <v>12</v>
      </c>
      <c r="B17" s="105">
        <v>0</v>
      </c>
      <c r="C17" s="234" t="s">
        <v>48</v>
      </c>
      <c r="D17" s="101" t="s">
        <v>26</v>
      </c>
      <c r="E17" s="266"/>
      <c r="F17" s="266"/>
      <c r="G17" s="266"/>
      <c r="H17" s="266"/>
      <c r="I17" s="101" t="s">
        <v>26</v>
      </c>
      <c r="J17" s="115">
        <v>0</v>
      </c>
      <c r="K17" s="101" t="s">
        <v>26</v>
      </c>
      <c r="L17" s="266"/>
      <c r="M17" s="266"/>
      <c r="N17" s="266"/>
      <c r="O17" s="194">
        <f t="shared" si="0"/>
        <v>3</v>
      </c>
      <c r="P17" s="195">
        <f>COUNTIF(B17:N17,"X")+'2019'!R17</f>
        <v>136</v>
      </c>
      <c r="Q17" s="196">
        <f>COUNTIF(B17:N17,0)+'2019'!S17</f>
        <v>68</v>
      </c>
      <c r="R17" s="197">
        <f t="shared" si="1"/>
        <v>204</v>
      </c>
      <c r="S17" s="198">
        <f t="shared" si="2"/>
        <v>0.66666666666666663</v>
      </c>
    </row>
    <row r="18" spans="1:19" hidden="1" x14ac:dyDescent="0.2">
      <c r="A18" s="199"/>
      <c r="B18" s="200"/>
      <c r="C18" s="200"/>
      <c r="D18" s="200"/>
      <c r="E18" s="200"/>
      <c r="N18" s="201" t="s">
        <v>67</v>
      </c>
      <c r="O18" s="201">
        <f>SUM(O4:O17)</f>
        <v>34</v>
      </c>
      <c r="P18" s="218"/>
    </row>
    <row r="19" spans="1:19" hidden="1" x14ac:dyDescent="0.2">
      <c r="A19" s="199"/>
      <c r="B19" s="200"/>
      <c r="C19" s="200"/>
      <c r="D19" s="200"/>
      <c r="E19" s="200"/>
      <c r="N19" s="202" t="s">
        <v>72</v>
      </c>
      <c r="O19" s="202">
        <v>6</v>
      </c>
      <c r="P19" s="219"/>
    </row>
    <row r="20" spans="1:19" ht="12" hidden="1" customHeight="1" x14ac:dyDescent="0.2">
      <c r="A20" s="199"/>
      <c r="B20" s="200"/>
      <c r="C20" s="200"/>
      <c r="D20" s="200"/>
      <c r="E20" s="200"/>
      <c r="N20" s="203" t="s">
        <v>73</v>
      </c>
      <c r="O20" s="204">
        <f>SUM(1/(14*O19)*O18)</f>
        <v>0.40476190476190477</v>
      </c>
      <c r="P20" s="219"/>
    </row>
    <row r="21" spans="1:19" ht="11.25" hidden="1" customHeight="1" x14ac:dyDescent="0.2">
      <c r="A21" s="199"/>
      <c r="B21" s="200"/>
      <c r="C21" s="200"/>
      <c r="D21" s="200"/>
      <c r="E21" s="200"/>
      <c r="N21" s="205" t="s">
        <v>74</v>
      </c>
      <c r="O21" s="204">
        <f>1-O20</f>
        <v>0.59523809523809523</v>
      </c>
      <c r="P21" s="219"/>
    </row>
    <row r="22" spans="1:19" hidden="1" x14ac:dyDescent="0.2">
      <c r="A22" s="199" t="s">
        <v>74</v>
      </c>
      <c r="B22" s="200">
        <f t="shared" ref="B22:M22" si="3">COUNTIF(B4:B17,"X")</f>
        <v>9</v>
      </c>
      <c r="C22" s="200">
        <f t="shared" si="3"/>
        <v>9</v>
      </c>
      <c r="D22" s="206">
        <f t="shared" si="3"/>
        <v>8</v>
      </c>
      <c r="E22" s="207">
        <f t="shared" si="3"/>
        <v>0</v>
      </c>
      <c r="F22" s="200">
        <f t="shared" si="3"/>
        <v>0</v>
      </c>
      <c r="G22" s="200">
        <f t="shared" si="3"/>
        <v>0</v>
      </c>
      <c r="H22" s="200">
        <f t="shared" si="3"/>
        <v>0</v>
      </c>
      <c r="I22" s="200">
        <f t="shared" si="3"/>
        <v>8</v>
      </c>
      <c r="J22" s="200">
        <f t="shared" si="3"/>
        <v>7</v>
      </c>
      <c r="K22" s="200">
        <f t="shared" si="3"/>
        <v>9</v>
      </c>
      <c r="L22" s="200">
        <f t="shared" si="3"/>
        <v>0</v>
      </c>
      <c r="M22" s="200">
        <f t="shared" si="3"/>
        <v>0</v>
      </c>
      <c r="N22" s="200">
        <f>COUNTIF(N4:N17,"X")</f>
        <v>0</v>
      </c>
      <c r="P22" s="219"/>
    </row>
    <row r="23" spans="1:19" s="211" customFormat="1" hidden="1" x14ac:dyDescent="0.2">
      <c r="A23" s="208" t="s">
        <v>73</v>
      </c>
      <c r="B23" s="209">
        <f>COUNTIF(B4:B17,0)</f>
        <v>5</v>
      </c>
      <c r="C23" s="209">
        <f>COUNTIF(C4:C17,0)</f>
        <v>5</v>
      </c>
      <c r="D23" s="210">
        <f>COUNTIF(D4:D17,0)</f>
        <v>6</v>
      </c>
      <c r="E23" s="209">
        <f>COUNTIF(E4:E17,0)</f>
        <v>0</v>
      </c>
      <c r="F23" s="209">
        <f t="shared" ref="F23:N23" si="4">COUNTIF(F4:F17,0)</f>
        <v>0</v>
      </c>
      <c r="G23" s="209">
        <f t="shared" si="4"/>
        <v>0</v>
      </c>
      <c r="H23" s="209">
        <f t="shared" si="4"/>
        <v>0</v>
      </c>
      <c r="I23" s="209">
        <f t="shared" si="4"/>
        <v>6</v>
      </c>
      <c r="J23" s="209">
        <f>COUNTIF(J4:J17,"0")</f>
        <v>7</v>
      </c>
      <c r="K23" s="209">
        <f t="shared" si="4"/>
        <v>5</v>
      </c>
      <c r="L23" s="209">
        <f t="shared" si="4"/>
        <v>0</v>
      </c>
      <c r="M23" s="209">
        <f t="shared" si="4"/>
        <v>0</v>
      </c>
      <c r="N23" s="209">
        <f t="shared" si="4"/>
        <v>0</v>
      </c>
      <c r="P23" s="220"/>
    </row>
    <row r="24" spans="1:19" ht="14.25" customHeight="1" x14ac:dyDescent="0.2"/>
  </sheetData>
  <sheetProtection password="8099" sheet="1"/>
  <mergeCells count="8">
    <mergeCell ref="A1:O1"/>
    <mergeCell ref="E4:E17"/>
    <mergeCell ref="F4:F17"/>
    <mergeCell ref="G4:G17"/>
    <mergeCell ref="H4:H17"/>
    <mergeCell ref="L4:L17"/>
    <mergeCell ref="M4:M17"/>
    <mergeCell ref="N4:N17"/>
  </mergeCells>
  <printOptions horizontalCentered="1"/>
  <pageMargins left="0" right="0" top="0.39370078740157483" bottom="0.39370078740157483" header="0.31496062992125984" footer="0.31496062992125984"/>
  <pageSetup paperSize="9" scale="97" orientation="landscape" horizontalDpi="300" verticalDpi="300" r:id="rId1"/>
  <colBreaks count="1" manualBreakCount="1">
    <brk id="15" max="1048575" man="1"/>
  </colBreaks>
  <ignoredErrors>
    <ignoredError sqref="C1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34E3-781D-48FD-9283-6B9AE08963B1}">
  <sheetPr codeName="Tabelle18"/>
  <dimension ref="A1:U24"/>
  <sheetViews>
    <sheetView zoomScaleNormal="100" workbookViewId="0">
      <selection activeCell="K4" sqref="K4:K17"/>
    </sheetView>
  </sheetViews>
  <sheetFormatPr baseColWidth="10" defaultRowHeight="12.75" x14ac:dyDescent="0.2"/>
  <cols>
    <col min="1" max="1" width="18.7109375" style="165" customWidth="1"/>
    <col min="2" max="16" width="8.140625" style="165" customWidth="1"/>
    <col min="17" max="17" width="7.5703125" style="165" customWidth="1"/>
    <col min="18" max="19" width="14.7109375" style="165" hidden="1" customWidth="1"/>
    <col min="20" max="20" width="11.42578125" style="165" hidden="1" customWidth="1"/>
    <col min="21" max="21" width="18.85546875" style="165" hidden="1" customWidth="1"/>
    <col min="22" max="16384" width="11.42578125" style="165"/>
  </cols>
  <sheetData>
    <row r="1" spans="1:21" x14ac:dyDescent="0.2">
      <c r="A1" s="251" t="s">
        <v>328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21" ht="13.5" thickBot="1" x14ac:dyDescent="0.25"/>
    <row r="3" spans="1:21" ht="13.5" thickBot="1" x14ac:dyDescent="0.25">
      <c r="A3" s="166" t="s">
        <v>0</v>
      </c>
      <c r="B3" s="216" t="s">
        <v>327</v>
      </c>
      <c r="C3" s="2" t="s">
        <v>329</v>
      </c>
      <c r="D3" s="2" t="s">
        <v>330</v>
      </c>
      <c r="E3" s="2" t="s">
        <v>331</v>
      </c>
      <c r="F3" s="2" t="s">
        <v>332</v>
      </c>
      <c r="G3" s="2" t="s">
        <v>333</v>
      </c>
      <c r="H3" s="2" t="s">
        <v>334</v>
      </c>
      <c r="I3" s="2" t="s">
        <v>335</v>
      </c>
      <c r="J3" s="2" t="s">
        <v>336</v>
      </c>
      <c r="K3" s="2" t="s">
        <v>342</v>
      </c>
      <c r="L3" s="2" t="s">
        <v>337</v>
      </c>
      <c r="M3" s="2" t="s">
        <v>338</v>
      </c>
      <c r="N3" s="22" t="s">
        <v>343</v>
      </c>
      <c r="O3" s="22" t="s">
        <v>339</v>
      </c>
      <c r="P3" s="22" t="s">
        <v>340</v>
      </c>
      <c r="Q3" s="170" t="s">
        <v>45</v>
      </c>
      <c r="R3" s="171" t="s">
        <v>110</v>
      </c>
      <c r="S3" s="172" t="s">
        <v>111</v>
      </c>
      <c r="T3" s="168" t="s">
        <v>113</v>
      </c>
      <c r="U3" s="173" t="s">
        <v>112</v>
      </c>
    </row>
    <row r="4" spans="1:21" ht="12.75" customHeight="1" x14ac:dyDescent="0.2">
      <c r="A4" s="174" t="s">
        <v>1</v>
      </c>
      <c r="B4" s="258" t="s">
        <v>326</v>
      </c>
      <c r="C4" s="264" t="s">
        <v>326</v>
      </c>
      <c r="D4" s="264" t="s">
        <v>326</v>
      </c>
      <c r="E4" s="264" t="s">
        <v>326</v>
      </c>
      <c r="F4" s="264" t="s">
        <v>326</v>
      </c>
      <c r="G4" s="264" t="s">
        <v>326</v>
      </c>
      <c r="H4" s="114">
        <v>0</v>
      </c>
      <c r="I4" s="114">
        <v>0</v>
      </c>
      <c r="J4" s="114">
        <v>0</v>
      </c>
      <c r="K4" s="273" t="s">
        <v>341</v>
      </c>
      <c r="L4" s="117" t="s">
        <v>48</v>
      </c>
      <c r="M4" s="114">
        <v>0</v>
      </c>
      <c r="N4" s="270" t="s">
        <v>344</v>
      </c>
      <c r="O4" s="149" t="s">
        <v>26</v>
      </c>
      <c r="P4" s="149" t="s">
        <v>26</v>
      </c>
      <c r="Q4" s="178">
        <f t="shared" ref="Q4:Q17" si="0">COUNTIF(B4:P4,0)</f>
        <v>5</v>
      </c>
      <c r="R4" s="179">
        <f>COUNTIF(H4:P4,"X")+'2020'!P4</f>
        <v>168</v>
      </c>
      <c r="S4" s="180">
        <f>COUNTIF(H4:P4,0)+'2020'!Q4</f>
        <v>43</v>
      </c>
      <c r="T4" s="223">
        <f>SUM(R4:S4)</f>
        <v>211</v>
      </c>
      <c r="U4" s="225">
        <f>R4/T4</f>
        <v>0.79620853080568721</v>
      </c>
    </row>
    <row r="5" spans="1:21" ht="12.75" customHeight="1" x14ac:dyDescent="0.2">
      <c r="A5" s="128" t="s">
        <v>293</v>
      </c>
      <c r="B5" s="259"/>
      <c r="C5" s="265"/>
      <c r="D5" s="265"/>
      <c r="E5" s="265"/>
      <c r="F5" s="265"/>
      <c r="G5" s="265"/>
      <c r="H5" s="228">
        <v>0</v>
      </c>
      <c r="I5" s="221" t="s">
        <v>26</v>
      </c>
      <c r="J5" s="228">
        <v>0</v>
      </c>
      <c r="K5" s="274"/>
      <c r="L5" s="228">
        <v>0</v>
      </c>
      <c r="M5" s="221" t="s">
        <v>26</v>
      </c>
      <c r="N5" s="271"/>
      <c r="O5" s="221" t="s">
        <v>26</v>
      </c>
      <c r="P5" s="221" t="s">
        <v>26</v>
      </c>
      <c r="Q5" s="178">
        <f t="shared" si="0"/>
        <v>3</v>
      </c>
      <c r="R5" s="185">
        <f>COUNTIF(H5:P5,"X")+'2020'!P5</f>
        <v>26</v>
      </c>
      <c r="S5" s="186">
        <f>COUNTIF(H5:P5,0)+'2020'!Q5</f>
        <v>13</v>
      </c>
      <c r="T5" s="186">
        <f>SUM(R5:S5)</f>
        <v>39</v>
      </c>
      <c r="U5" s="226">
        <f>R5/T5</f>
        <v>0.66666666666666663</v>
      </c>
    </row>
    <row r="6" spans="1:21" x14ac:dyDescent="0.2">
      <c r="A6" s="183" t="s">
        <v>2</v>
      </c>
      <c r="B6" s="259"/>
      <c r="C6" s="265"/>
      <c r="D6" s="265"/>
      <c r="E6" s="265"/>
      <c r="F6" s="265"/>
      <c r="G6" s="265"/>
      <c r="H6" s="96">
        <v>0</v>
      </c>
      <c r="I6" s="96">
        <v>0</v>
      </c>
      <c r="J6" s="96">
        <v>0</v>
      </c>
      <c r="K6" s="278"/>
      <c r="L6" s="96">
        <v>0</v>
      </c>
      <c r="M6" s="96">
        <v>0</v>
      </c>
      <c r="N6" s="271"/>
      <c r="O6" s="96">
        <v>0</v>
      </c>
      <c r="P6" s="96">
        <v>0</v>
      </c>
      <c r="Q6" s="178">
        <f t="shared" si="0"/>
        <v>7</v>
      </c>
      <c r="R6" s="185">
        <f>COUNTIF(H6:P6,"X")+'2020'!P6</f>
        <v>127</v>
      </c>
      <c r="S6" s="186">
        <f>COUNTIF(H6:P6,0)+'2020'!Q6</f>
        <v>84</v>
      </c>
      <c r="T6" s="186">
        <f t="shared" ref="T6:T17" si="1">SUM(R6:S6)</f>
        <v>211</v>
      </c>
      <c r="U6" s="182">
        <f t="shared" ref="U6:U17" si="2">R6/T6</f>
        <v>0.6018957345971564</v>
      </c>
    </row>
    <row r="7" spans="1:21" x14ac:dyDescent="0.2">
      <c r="A7" s="183" t="s">
        <v>3</v>
      </c>
      <c r="B7" s="259"/>
      <c r="C7" s="265"/>
      <c r="D7" s="265"/>
      <c r="E7" s="265"/>
      <c r="F7" s="265"/>
      <c r="G7" s="265"/>
      <c r="H7" s="146" t="s">
        <v>26</v>
      </c>
      <c r="I7" s="96">
        <v>0</v>
      </c>
      <c r="J7" s="96">
        <v>0</v>
      </c>
      <c r="K7" s="278"/>
      <c r="L7" s="146" t="s">
        <v>26</v>
      </c>
      <c r="M7" s="146" t="s">
        <v>26</v>
      </c>
      <c r="N7" s="271"/>
      <c r="O7" s="96">
        <v>0</v>
      </c>
      <c r="P7" s="146" t="s">
        <v>26</v>
      </c>
      <c r="Q7" s="178">
        <f t="shared" si="0"/>
        <v>3</v>
      </c>
      <c r="R7" s="185">
        <f>COUNTIF(H7:P7,"X")+'2020'!P7</f>
        <v>134</v>
      </c>
      <c r="S7" s="186">
        <f>COUNTIF(H7:P7,0)+'2020'!Q7</f>
        <v>77</v>
      </c>
      <c r="T7" s="186">
        <f t="shared" si="1"/>
        <v>211</v>
      </c>
      <c r="U7" s="182">
        <f t="shared" si="2"/>
        <v>0.63507109004739337</v>
      </c>
    </row>
    <row r="8" spans="1:21" x14ac:dyDescent="0.2">
      <c r="A8" s="183" t="s">
        <v>4</v>
      </c>
      <c r="B8" s="259"/>
      <c r="C8" s="265"/>
      <c r="D8" s="265"/>
      <c r="E8" s="265"/>
      <c r="F8" s="265"/>
      <c r="G8" s="265"/>
      <c r="H8" s="146" t="s">
        <v>26</v>
      </c>
      <c r="I8" s="146" t="s">
        <v>26</v>
      </c>
      <c r="J8" s="146" t="s">
        <v>26</v>
      </c>
      <c r="K8" s="278"/>
      <c r="L8" s="96">
        <v>0</v>
      </c>
      <c r="M8" s="146" t="s">
        <v>26</v>
      </c>
      <c r="N8" s="271"/>
      <c r="O8" s="96">
        <v>0</v>
      </c>
      <c r="P8" s="146" t="s">
        <v>26</v>
      </c>
      <c r="Q8" s="178">
        <f t="shared" si="0"/>
        <v>2</v>
      </c>
      <c r="R8" s="185">
        <f>COUNTIF(H8:P8,"X")+'2020'!P8</f>
        <v>126</v>
      </c>
      <c r="S8" s="186">
        <f>COUNTIF(H8:P8,0)+'2020'!Q8</f>
        <v>85</v>
      </c>
      <c r="T8" s="186">
        <f t="shared" si="1"/>
        <v>211</v>
      </c>
      <c r="U8" s="182">
        <f t="shared" si="2"/>
        <v>0.59715639810426535</v>
      </c>
    </row>
    <row r="9" spans="1:21" x14ac:dyDescent="0.2">
      <c r="A9" s="183" t="s">
        <v>5</v>
      </c>
      <c r="B9" s="259"/>
      <c r="C9" s="265"/>
      <c r="D9" s="265"/>
      <c r="E9" s="265"/>
      <c r="F9" s="265"/>
      <c r="G9" s="265"/>
      <c r="H9" s="96">
        <v>0</v>
      </c>
      <c r="I9" s="146" t="s">
        <v>26</v>
      </c>
      <c r="J9" s="96">
        <v>0</v>
      </c>
      <c r="K9" s="278"/>
      <c r="L9" s="147" t="s">
        <v>26</v>
      </c>
      <c r="M9" s="146" t="s">
        <v>26</v>
      </c>
      <c r="N9" s="271"/>
      <c r="O9" s="146" t="s">
        <v>26</v>
      </c>
      <c r="P9" s="146" t="s">
        <v>26</v>
      </c>
      <c r="Q9" s="178">
        <f t="shared" si="0"/>
        <v>2</v>
      </c>
      <c r="R9" s="185">
        <f>COUNTIF(H9:P9,"X")+'2020'!P9</f>
        <v>174</v>
      </c>
      <c r="S9" s="186">
        <f>COUNTIF(H9:P9,0)+'2020'!Q9</f>
        <v>37</v>
      </c>
      <c r="T9" s="186">
        <f t="shared" si="1"/>
        <v>211</v>
      </c>
      <c r="U9" s="182">
        <f t="shared" si="2"/>
        <v>0.82464454976303314</v>
      </c>
    </row>
    <row r="10" spans="1:21" x14ac:dyDescent="0.2">
      <c r="A10" s="183" t="s">
        <v>11</v>
      </c>
      <c r="B10" s="259"/>
      <c r="C10" s="265"/>
      <c r="D10" s="265"/>
      <c r="E10" s="265"/>
      <c r="F10" s="265"/>
      <c r="G10" s="265"/>
      <c r="H10" s="147" t="s">
        <v>26</v>
      </c>
      <c r="I10" s="147" t="s">
        <v>26</v>
      </c>
      <c r="J10" s="147" t="s">
        <v>26</v>
      </c>
      <c r="K10" s="278"/>
      <c r="L10" s="147" t="s">
        <v>26</v>
      </c>
      <c r="M10" s="147" t="s">
        <v>26</v>
      </c>
      <c r="N10" s="271"/>
      <c r="O10" s="147" t="s">
        <v>26</v>
      </c>
      <c r="P10" s="147" t="s">
        <v>26</v>
      </c>
      <c r="Q10" s="178">
        <f t="shared" si="0"/>
        <v>0</v>
      </c>
      <c r="R10" s="185">
        <f>COUNTIF(H10:P10,"X")+'2020'!P10</f>
        <v>208</v>
      </c>
      <c r="S10" s="186">
        <f>COUNTIF(H10:P10,0)+'2020'!Q10</f>
        <v>3</v>
      </c>
      <c r="T10" s="186">
        <f t="shared" si="1"/>
        <v>211</v>
      </c>
      <c r="U10" s="182">
        <f t="shared" si="2"/>
        <v>0.98578199052132698</v>
      </c>
    </row>
    <row r="11" spans="1:21" x14ac:dyDescent="0.2">
      <c r="A11" s="183" t="s">
        <v>47</v>
      </c>
      <c r="B11" s="259"/>
      <c r="C11" s="265"/>
      <c r="D11" s="265"/>
      <c r="E11" s="265"/>
      <c r="F11" s="265"/>
      <c r="G11" s="265"/>
      <c r="H11" s="96">
        <v>0</v>
      </c>
      <c r="I11" s="146" t="s">
        <v>26</v>
      </c>
      <c r="J11" s="96">
        <v>0</v>
      </c>
      <c r="K11" s="278"/>
      <c r="L11" s="96">
        <v>0</v>
      </c>
      <c r="M11" s="96">
        <v>0</v>
      </c>
      <c r="N11" s="271"/>
      <c r="O11" s="96">
        <v>0</v>
      </c>
      <c r="P11" s="146" t="s">
        <v>26</v>
      </c>
      <c r="Q11" s="178">
        <f t="shared" si="0"/>
        <v>5</v>
      </c>
      <c r="R11" s="185">
        <f>COUNTIF(H11:P11,"X")+'2020'!P11</f>
        <v>133</v>
      </c>
      <c r="S11" s="186">
        <f>COUNTIF(H11:P11,0)+'2020'!Q11</f>
        <v>78</v>
      </c>
      <c r="T11" s="186">
        <f t="shared" si="1"/>
        <v>211</v>
      </c>
      <c r="U11" s="182">
        <f t="shared" si="2"/>
        <v>0.63033175355450233</v>
      </c>
    </row>
    <row r="12" spans="1:21" x14ac:dyDescent="0.2">
      <c r="A12" s="183" t="s">
        <v>6</v>
      </c>
      <c r="B12" s="259"/>
      <c r="C12" s="265"/>
      <c r="D12" s="265"/>
      <c r="E12" s="265"/>
      <c r="F12" s="265"/>
      <c r="G12" s="265"/>
      <c r="H12" s="147" t="s">
        <v>26</v>
      </c>
      <c r="I12" s="147" t="s">
        <v>26</v>
      </c>
      <c r="J12" s="147" t="s">
        <v>26</v>
      </c>
      <c r="K12" s="278"/>
      <c r="L12" s="147" t="s">
        <v>26</v>
      </c>
      <c r="M12" s="147" t="s">
        <v>26</v>
      </c>
      <c r="N12" s="271"/>
      <c r="O12" s="96">
        <v>0</v>
      </c>
      <c r="P12" s="147" t="s">
        <v>26</v>
      </c>
      <c r="Q12" s="178">
        <f t="shared" si="0"/>
        <v>1</v>
      </c>
      <c r="R12" s="185">
        <f>COUNTIF(H12:P12,"X")+'2020'!P12</f>
        <v>209</v>
      </c>
      <c r="S12" s="186">
        <f>COUNTIF(H12:P12,0)+'2020'!Q12</f>
        <v>2</v>
      </c>
      <c r="T12" s="186">
        <f t="shared" si="1"/>
        <v>211</v>
      </c>
      <c r="U12" s="182">
        <f t="shared" si="2"/>
        <v>0.99052132701421802</v>
      </c>
    </row>
    <row r="13" spans="1:21" x14ac:dyDescent="0.2">
      <c r="A13" s="183" t="s">
        <v>8</v>
      </c>
      <c r="B13" s="259"/>
      <c r="C13" s="265"/>
      <c r="D13" s="265"/>
      <c r="E13" s="265"/>
      <c r="F13" s="265"/>
      <c r="G13" s="265"/>
      <c r="H13" s="96">
        <v>0</v>
      </c>
      <c r="I13" s="96">
        <v>0</v>
      </c>
      <c r="J13" s="96">
        <v>0</v>
      </c>
      <c r="K13" s="278"/>
      <c r="L13" s="96">
        <v>0</v>
      </c>
      <c r="M13" s="146" t="s">
        <v>26</v>
      </c>
      <c r="N13" s="271"/>
      <c r="O13" s="96">
        <v>0</v>
      </c>
      <c r="P13" s="96">
        <v>0</v>
      </c>
      <c r="Q13" s="178">
        <f t="shared" si="0"/>
        <v>6</v>
      </c>
      <c r="R13" s="185">
        <f>COUNTIF(H13:P13,"X")+'2020'!P13</f>
        <v>127</v>
      </c>
      <c r="S13" s="186">
        <f>COUNTIF(H13:P13,0)+'2020'!Q13</f>
        <v>84</v>
      </c>
      <c r="T13" s="186">
        <f t="shared" si="1"/>
        <v>211</v>
      </c>
      <c r="U13" s="182">
        <f t="shared" si="2"/>
        <v>0.6018957345971564</v>
      </c>
    </row>
    <row r="14" spans="1:21" x14ac:dyDescent="0.2">
      <c r="A14" s="183" t="s">
        <v>13</v>
      </c>
      <c r="B14" s="259"/>
      <c r="C14" s="265"/>
      <c r="D14" s="265"/>
      <c r="E14" s="265"/>
      <c r="F14" s="265"/>
      <c r="G14" s="265"/>
      <c r="H14" s="96">
        <v>0</v>
      </c>
      <c r="I14" s="146" t="s">
        <v>26</v>
      </c>
      <c r="J14" s="146" t="s">
        <v>26</v>
      </c>
      <c r="K14" s="278"/>
      <c r="L14" s="146" t="s">
        <v>26</v>
      </c>
      <c r="M14" s="96">
        <v>0</v>
      </c>
      <c r="N14" s="271"/>
      <c r="O14" s="146" t="s">
        <v>26</v>
      </c>
      <c r="P14" s="146" t="s">
        <v>26</v>
      </c>
      <c r="Q14" s="178">
        <f t="shared" si="0"/>
        <v>2</v>
      </c>
      <c r="R14" s="185">
        <f>COUNTIF(H14:P14,"X")+'2020'!P14</f>
        <v>128</v>
      </c>
      <c r="S14" s="186">
        <f>COUNTIF(H14:P14,0)+'2020'!Q14</f>
        <v>83</v>
      </c>
      <c r="T14" s="186">
        <f t="shared" si="1"/>
        <v>211</v>
      </c>
      <c r="U14" s="182">
        <f t="shared" si="2"/>
        <v>0.60663507109004744</v>
      </c>
    </row>
    <row r="15" spans="1:21" x14ac:dyDescent="0.2">
      <c r="A15" s="183" t="s">
        <v>9</v>
      </c>
      <c r="B15" s="259"/>
      <c r="C15" s="265"/>
      <c r="D15" s="265"/>
      <c r="E15" s="265"/>
      <c r="F15" s="265"/>
      <c r="G15" s="265"/>
      <c r="H15" s="146" t="s">
        <v>26</v>
      </c>
      <c r="I15" s="146" t="s">
        <v>26</v>
      </c>
      <c r="J15" s="146" t="s">
        <v>26</v>
      </c>
      <c r="K15" s="278"/>
      <c r="L15" s="146" t="s">
        <v>26</v>
      </c>
      <c r="M15" s="96">
        <v>0</v>
      </c>
      <c r="N15" s="271"/>
      <c r="O15" s="96">
        <v>0</v>
      </c>
      <c r="P15" s="146" t="s">
        <v>26</v>
      </c>
      <c r="Q15" s="178">
        <f t="shared" si="0"/>
        <v>2</v>
      </c>
      <c r="R15" s="185">
        <f>COUNTIF(H15:P15,"X")+'2020'!P15</f>
        <v>142</v>
      </c>
      <c r="S15" s="186">
        <f>COUNTIF(H15:P15,0)+'2020'!Q15</f>
        <v>69</v>
      </c>
      <c r="T15" s="186">
        <f t="shared" si="1"/>
        <v>211</v>
      </c>
      <c r="U15" s="182">
        <f t="shared" si="2"/>
        <v>0.67298578199052128</v>
      </c>
    </row>
    <row r="16" spans="1:21" x14ac:dyDescent="0.2">
      <c r="A16" s="183" t="s">
        <v>10</v>
      </c>
      <c r="B16" s="259"/>
      <c r="C16" s="265"/>
      <c r="D16" s="265"/>
      <c r="E16" s="265"/>
      <c r="F16" s="265"/>
      <c r="G16" s="265"/>
      <c r="H16" s="146" t="s">
        <v>26</v>
      </c>
      <c r="I16" s="96">
        <v>0</v>
      </c>
      <c r="J16" s="96">
        <v>0</v>
      </c>
      <c r="K16" s="278"/>
      <c r="L16" s="146" t="s">
        <v>26</v>
      </c>
      <c r="M16" s="96">
        <v>0</v>
      </c>
      <c r="N16" s="271"/>
      <c r="O16" s="96">
        <v>0</v>
      </c>
      <c r="P16" s="146" t="s">
        <v>26</v>
      </c>
      <c r="Q16" s="178">
        <f t="shared" si="0"/>
        <v>4</v>
      </c>
      <c r="R16" s="185">
        <f>COUNTIF(H16:P16,"X")+'2020'!P16</f>
        <v>130</v>
      </c>
      <c r="S16" s="186">
        <f>COUNTIF(H16:P16,0)+'2020'!Q16</f>
        <v>81</v>
      </c>
      <c r="T16" s="186">
        <f t="shared" si="1"/>
        <v>211</v>
      </c>
      <c r="U16" s="182">
        <f t="shared" si="2"/>
        <v>0.61611374407582942</v>
      </c>
    </row>
    <row r="17" spans="1:21" ht="13.5" thickBot="1" x14ac:dyDescent="0.25">
      <c r="A17" s="191" t="s">
        <v>12</v>
      </c>
      <c r="B17" s="260"/>
      <c r="C17" s="266"/>
      <c r="D17" s="266"/>
      <c r="E17" s="266"/>
      <c r="F17" s="266"/>
      <c r="G17" s="266"/>
      <c r="H17" s="115">
        <v>0</v>
      </c>
      <c r="I17" s="115">
        <v>0</v>
      </c>
      <c r="J17" s="115">
        <v>0</v>
      </c>
      <c r="K17" s="279"/>
      <c r="L17" s="115">
        <v>0</v>
      </c>
      <c r="M17" s="115">
        <v>0</v>
      </c>
      <c r="N17" s="272"/>
      <c r="O17" s="115">
        <v>0</v>
      </c>
      <c r="P17" s="156" t="s">
        <v>26</v>
      </c>
      <c r="Q17" s="194">
        <f t="shared" si="0"/>
        <v>6</v>
      </c>
      <c r="R17" s="195">
        <f>COUNTIF(H17:P17,"X")+'2020'!P17</f>
        <v>137</v>
      </c>
      <c r="S17" s="196">
        <f>COUNTIF(H17:P17,0)+'2020'!Q17</f>
        <v>74</v>
      </c>
      <c r="T17" s="196">
        <f t="shared" si="1"/>
        <v>211</v>
      </c>
      <c r="U17" s="198">
        <f t="shared" si="2"/>
        <v>0.64928909952606639</v>
      </c>
    </row>
    <row r="18" spans="1:21" ht="13.5" hidden="1" thickBot="1" x14ac:dyDescent="0.25">
      <c r="A18" s="199"/>
      <c r="B18" s="200"/>
      <c r="C18" s="200"/>
      <c r="D18" s="200"/>
      <c r="E18" s="200"/>
      <c r="P18" s="201" t="s">
        <v>67</v>
      </c>
      <c r="Q18" s="201">
        <f>SUM(Q4:Q17)</f>
        <v>48</v>
      </c>
      <c r="R18" s="219"/>
      <c r="S18" s="236">
        <f>COUNTIF(H18:P18,0)+'2020'!Q18</f>
        <v>0</v>
      </c>
    </row>
    <row r="19" spans="1:21" ht="13.5" hidden="1" thickBot="1" x14ac:dyDescent="0.25">
      <c r="A19" s="199"/>
      <c r="B19" s="200"/>
      <c r="C19" s="200"/>
      <c r="D19" s="200"/>
      <c r="E19" s="200"/>
      <c r="P19" s="202" t="s">
        <v>72</v>
      </c>
      <c r="Q19" s="202">
        <v>7</v>
      </c>
      <c r="R19" s="219"/>
      <c r="S19" s="180">
        <f>COUNTIF(H19:P19,0)+'2020'!Q19</f>
        <v>0</v>
      </c>
    </row>
    <row r="20" spans="1:21" ht="12" hidden="1" customHeight="1" thickBot="1" x14ac:dyDescent="0.25">
      <c r="A20" s="199"/>
      <c r="B20" s="200"/>
      <c r="C20" s="200"/>
      <c r="D20" s="200"/>
      <c r="E20" s="200"/>
      <c r="P20" s="203" t="s">
        <v>73</v>
      </c>
      <c r="Q20" s="204">
        <f>SUM(1/(14*Q19)*Q18)</f>
        <v>0.48979591836734693</v>
      </c>
      <c r="R20" s="219"/>
      <c r="S20" s="180">
        <f>COUNTIF(H20:P20,0)+'2020'!Q20</f>
        <v>0</v>
      </c>
    </row>
    <row r="21" spans="1:21" ht="11.25" hidden="1" customHeight="1" thickBot="1" x14ac:dyDescent="0.25">
      <c r="A21" s="199"/>
      <c r="B21" s="200"/>
      <c r="C21" s="200"/>
      <c r="D21" s="200"/>
      <c r="E21" s="200"/>
      <c r="P21" s="205" t="s">
        <v>74</v>
      </c>
      <c r="Q21" s="204">
        <f>1-Q20</f>
        <v>0.51020408163265307</v>
      </c>
      <c r="R21" s="219"/>
      <c r="S21" s="180">
        <f>COUNTIF(H21:P21,0)+'2020'!Q21</f>
        <v>0</v>
      </c>
    </row>
    <row r="22" spans="1:21" ht="13.5" hidden="1" thickBot="1" x14ac:dyDescent="0.25">
      <c r="A22" s="199" t="s">
        <v>74</v>
      </c>
      <c r="B22" s="200">
        <f t="shared" ref="B22:O22" si="3">COUNTIF(B4:B17,"X")</f>
        <v>0</v>
      </c>
      <c r="C22" s="200">
        <f t="shared" si="3"/>
        <v>0</v>
      </c>
      <c r="D22" s="206">
        <f t="shared" si="3"/>
        <v>0</v>
      </c>
      <c r="E22" s="207">
        <f t="shared" si="3"/>
        <v>0</v>
      </c>
      <c r="F22" s="200">
        <f t="shared" si="3"/>
        <v>0</v>
      </c>
      <c r="G22" s="200">
        <f t="shared" si="3"/>
        <v>0</v>
      </c>
      <c r="H22" s="200">
        <f t="shared" si="3"/>
        <v>6</v>
      </c>
      <c r="I22" s="200">
        <f t="shared" si="3"/>
        <v>8</v>
      </c>
      <c r="J22" s="200">
        <f t="shared" si="3"/>
        <v>5</v>
      </c>
      <c r="K22" s="200"/>
      <c r="L22" s="200">
        <f t="shared" si="3"/>
        <v>7</v>
      </c>
      <c r="M22" s="200">
        <f t="shared" si="3"/>
        <v>7</v>
      </c>
      <c r="N22" s="200"/>
      <c r="O22" s="200">
        <f t="shared" si="3"/>
        <v>5</v>
      </c>
      <c r="P22" s="200">
        <f>COUNTIF(P4:P17,"X")</f>
        <v>12</v>
      </c>
      <c r="R22" s="219"/>
      <c r="S22" s="180">
        <f>COUNTIF(H22:P22,0)+'2020'!Q22</f>
        <v>0</v>
      </c>
    </row>
    <row r="23" spans="1:21" s="211" customFormat="1" hidden="1" x14ac:dyDescent="0.2">
      <c r="A23" s="208" t="s">
        <v>73</v>
      </c>
      <c r="B23" s="209">
        <f>COUNTIF(B4:B17,0)</f>
        <v>0</v>
      </c>
      <c r="C23" s="209">
        <f>COUNTIF(C4:C17,0)</f>
        <v>0</v>
      </c>
      <c r="D23" s="210">
        <f>COUNTIF(D4:D17,0)</f>
        <v>0</v>
      </c>
      <c r="E23" s="209">
        <f>COUNTIF(E4:E17,0)</f>
        <v>0</v>
      </c>
      <c r="F23" s="209">
        <f t="shared" ref="F23:P23" si="4">COUNTIF(F4:F17,0)</f>
        <v>0</v>
      </c>
      <c r="G23" s="209">
        <f t="shared" si="4"/>
        <v>0</v>
      </c>
      <c r="H23" s="209">
        <f t="shared" si="4"/>
        <v>8</v>
      </c>
      <c r="I23" s="209">
        <f t="shared" si="4"/>
        <v>6</v>
      </c>
      <c r="J23" s="209">
        <f>COUNTIF(J4:J17,"0")</f>
        <v>9</v>
      </c>
      <c r="K23" s="209"/>
      <c r="L23" s="209">
        <f t="shared" si="4"/>
        <v>7</v>
      </c>
      <c r="M23" s="209">
        <f t="shared" si="4"/>
        <v>7</v>
      </c>
      <c r="N23" s="209"/>
      <c r="O23" s="209">
        <f t="shared" si="4"/>
        <v>9</v>
      </c>
      <c r="P23" s="209">
        <f t="shared" si="4"/>
        <v>2</v>
      </c>
      <c r="R23" s="220"/>
      <c r="S23" s="180">
        <f>COUNTIF(H23:P23,0)+'2020'!Q23</f>
        <v>0</v>
      </c>
    </row>
    <row r="24" spans="1:21" ht="14.25" customHeight="1" x14ac:dyDescent="0.2"/>
  </sheetData>
  <sheetProtection password="8099" sheet="1"/>
  <mergeCells count="9">
    <mergeCell ref="A1:Q1"/>
    <mergeCell ref="K4:K17"/>
    <mergeCell ref="B4:B17"/>
    <mergeCell ref="C4:C17"/>
    <mergeCell ref="D4:D17"/>
    <mergeCell ref="E4:E17"/>
    <mergeCell ref="F4:F17"/>
    <mergeCell ref="G4:G17"/>
    <mergeCell ref="N4:N17"/>
  </mergeCells>
  <printOptions horizontalCentered="1"/>
  <pageMargins left="0" right="0" top="0.39370078740157483" bottom="0.39370078740157483" header="0.31496062992125984" footer="0.31496062992125984"/>
  <pageSetup paperSize="9" scale="97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F14DC-E5AF-4151-8D65-65A19C4791CF}">
  <sheetPr codeName="Tabelle19"/>
  <dimension ref="A1:U24"/>
  <sheetViews>
    <sheetView zoomScaleNormal="100" workbookViewId="0">
      <selection activeCell="A10" sqref="A10:IV10"/>
    </sheetView>
  </sheetViews>
  <sheetFormatPr baseColWidth="10" defaultRowHeight="12.75" x14ac:dyDescent="0.2"/>
  <cols>
    <col min="1" max="1" width="18.7109375" style="165" customWidth="1"/>
    <col min="2" max="16" width="8.140625" style="165" customWidth="1"/>
    <col min="17" max="17" width="7.5703125" style="165" customWidth="1"/>
    <col min="18" max="19" width="14.7109375" style="165" hidden="1" customWidth="1"/>
    <col min="20" max="20" width="11.42578125" style="165" hidden="1" customWidth="1"/>
    <col min="21" max="21" width="18.85546875" style="165" hidden="1" customWidth="1"/>
    <col min="22" max="16384" width="11.42578125" style="165"/>
  </cols>
  <sheetData>
    <row r="1" spans="1:21" x14ac:dyDescent="0.2">
      <c r="A1" s="251" t="s">
        <v>345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21" ht="13.5" thickBot="1" x14ac:dyDescent="0.25"/>
    <row r="3" spans="1:21" ht="13.5" thickBot="1" x14ac:dyDescent="0.25">
      <c r="A3" s="166" t="s">
        <v>0</v>
      </c>
      <c r="B3" s="63" t="s">
        <v>356</v>
      </c>
      <c r="C3" s="2" t="s">
        <v>346</v>
      </c>
      <c r="D3" s="2" t="s">
        <v>347</v>
      </c>
      <c r="E3" s="2" t="s">
        <v>348</v>
      </c>
      <c r="F3" s="2" t="s">
        <v>349</v>
      </c>
      <c r="G3" s="2" t="s">
        <v>350</v>
      </c>
      <c r="H3" s="2" t="s">
        <v>351</v>
      </c>
      <c r="I3" s="2" t="s">
        <v>352</v>
      </c>
      <c r="J3" s="2" t="s">
        <v>353</v>
      </c>
      <c r="K3" s="2" t="s">
        <v>359</v>
      </c>
      <c r="L3" s="2" t="s">
        <v>354</v>
      </c>
      <c r="M3" s="2" t="s">
        <v>355</v>
      </c>
      <c r="N3" s="22" t="s">
        <v>362</v>
      </c>
      <c r="O3" s="22" t="s">
        <v>357</v>
      </c>
      <c r="P3" s="22" t="s">
        <v>363</v>
      </c>
      <c r="Q3" s="170" t="s">
        <v>45</v>
      </c>
      <c r="R3" s="171" t="s">
        <v>110</v>
      </c>
      <c r="S3" s="172" t="s">
        <v>111</v>
      </c>
      <c r="T3" s="168" t="s">
        <v>113</v>
      </c>
      <c r="U3" s="173" t="s">
        <v>112</v>
      </c>
    </row>
    <row r="4" spans="1:21" ht="12.75" customHeight="1" x14ac:dyDescent="0.2">
      <c r="A4" s="174" t="s">
        <v>1</v>
      </c>
      <c r="B4" s="135">
        <v>0</v>
      </c>
      <c r="C4" s="114">
        <v>0</v>
      </c>
      <c r="D4" s="114">
        <v>0</v>
      </c>
      <c r="E4" s="264" t="s">
        <v>358</v>
      </c>
      <c r="F4" s="114">
        <v>0</v>
      </c>
      <c r="G4" s="114">
        <v>0</v>
      </c>
      <c r="H4" s="114">
        <v>0</v>
      </c>
      <c r="I4" s="98" t="s">
        <v>26</v>
      </c>
      <c r="J4" s="114">
        <v>0</v>
      </c>
      <c r="K4" s="270" t="s">
        <v>360</v>
      </c>
      <c r="L4" s="117" t="s">
        <v>48</v>
      </c>
      <c r="M4" s="98" t="s">
        <v>26</v>
      </c>
      <c r="N4" s="273" t="s">
        <v>361</v>
      </c>
      <c r="O4" s="114">
        <v>0</v>
      </c>
      <c r="P4" s="98" t="s">
        <v>26</v>
      </c>
      <c r="Q4" s="178">
        <f t="shared" ref="Q4:Q17" si="0">COUNTIF(B4:P4,0)</f>
        <v>9</v>
      </c>
      <c r="R4" s="179">
        <f>COUNTIF(B4:P4,"X")+'2021'!R4</f>
        <v>171</v>
      </c>
      <c r="S4" s="180">
        <f>COUNTIF(B4:P4,0)+'2021'!S4</f>
        <v>52</v>
      </c>
      <c r="T4" s="223">
        <f>SUM(R4:S4)</f>
        <v>223</v>
      </c>
      <c r="U4" s="225">
        <f>R4/T4</f>
        <v>0.76681614349775784</v>
      </c>
    </row>
    <row r="5" spans="1:21" ht="12.75" customHeight="1" x14ac:dyDescent="0.2">
      <c r="A5" s="128" t="s">
        <v>293</v>
      </c>
      <c r="B5" s="229" t="s">
        <v>26</v>
      </c>
      <c r="C5" s="230" t="s">
        <v>26</v>
      </c>
      <c r="D5" s="230" t="s">
        <v>26</v>
      </c>
      <c r="E5" s="265"/>
      <c r="F5" s="228">
        <v>0</v>
      </c>
      <c r="G5" s="228">
        <v>0</v>
      </c>
      <c r="H5" s="230" t="s">
        <v>26</v>
      </c>
      <c r="I5" s="228">
        <v>0</v>
      </c>
      <c r="J5" s="230" t="s">
        <v>26</v>
      </c>
      <c r="K5" s="271"/>
      <c r="L5" s="230" t="s">
        <v>26</v>
      </c>
      <c r="M5" s="230" t="s">
        <v>26</v>
      </c>
      <c r="N5" s="274"/>
      <c r="O5" s="228">
        <v>0</v>
      </c>
      <c r="P5" s="228">
        <v>0</v>
      </c>
      <c r="Q5" s="178">
        <f t="shared" si="0"/>
        <v>5</v>
      </c>
      <c r="R5" s="185">
        <f>COUNTIF(B5:P5,"X")+'2021'!R5</f>
        <v>33</v>
      </c>
      <c r="S5" s="186">
        <f>COUNTIF(B5:P5,0)+'2021'!S5</f>
        <v>18</v>
      </c>
      <c r="T5" s="187">
        <f>SUM(R5:S5)</f>
        <v>51</v>
      </c>
      <c r="U5" s="226">
        <f>R5/T5</f>
        <v>0.6470588235294118</v>
      </c>
    </row>
    <row r="6" spans="1:21" x14ac:dyDescent="0.2">
      <c r="A6" s="183" t="s">
        <v>2</v>
      </c>
      <c r="B6" s="102" t="s">
        <v>26</v>
      </c>
      <c r="C6" s="99" t="s">
        <v>26</v>
      </c>
      <c r="D6" s="96">
        <v>0</v>
      </c>
      <c r="E6" s="265"/>
      <c r="F6" s="96">
        <v>0</v>
      </c>
      <c r="G6" s="96">
        <v>0</v>
      </c>
      <c r="H6" s="96">
        <v>0</v>
      </c>
      <c r="I6" s="99" t="s">
        <v>26</v>
      </c>
      <c r="J6" s="99" t="s">
        <v>26</v>
      </c>
      <c r="K6" s="271"/>
      <c r="L6" s="96">
        <v>0</v>
      </c>
      <c r="M6" s="99" t="s">
        <v>26</v>
      </c>
      <c r="N6" s="278"/>
      <c r="O6" s="96">
        <v>0</v>
      </c>
      <c r="P6" s="99" t="s">
        <v>26</v>
      </c>
      <c r="Q6" s="178">
        <f t="shared" si="0"/>
        <v>6</v>
      </c>
      <c r="R6" s="185">
        <f>COUNTIF(B6:P6,"X")+'2021'!R6</f>
        <v>133</v>
      </c>
      <c r="S6" s="186">
        <f>COUNTIF(B6:P6,0)+'2021'!S6</f>
        <v>90</v>
      </c>
      <c r="T6" s="187">
        <f t="shared" ref="T6:T17" si="1">SUM(R6:S6)</f>
        <v>223</v>
      </c>
      <c r="U6" s="182">
        <f t="shared" ref="U6:U17" si="2">R6/T6</f>
        <v>0.5964125560538116</v>
      </c>
    </row>
    <row r="7" spans="1:21" x14ac:dyDescent="0.2">
      <c r="A7" s="183" t="s">
        <v>3</v>
      </c>
      <c r="B7" s="127">
        <v>0</v>
      </c>
      <c r="C7" s="99" t="s">
        <v>26</v>
      </c>
      <c r="D7" s="99" t="s">
        <v>26</v>
      </c>
      <c r="E7" s="265"/>
      <c r="F7" s="96">
        <v>0</v>
      </c>
      <c r="G7" s="99" t="s">
        <v>26</v>
      </c>
      <c r="H7" s="96">
        <v>0</v>
      </c>
      <c r="I7" s="99" t="s">
        <v>26</v>
      </c>
      <c r="J7" s="96">
        <v>0</v>
      </c>
      <c r="K7" s="271"/>
      <c r="L7" s="99" t="s">
        <v>26</v>
      </c>
      <c r="M7" s="96">
        <v>0</v>
      </c>
      <c r="N7" s="278"/>
      <c r="O7" s="99" t="s">
        <v>26</v>
      </c>
      <c r="P7" s="96">
        <v>0</v>
      </c>
      <c r="Q7" s="178">
        <f t="shared" si="0"/>
        <v>6</v>
      </c>
      <c r="R7" s="185">
        <f>COUNTIF(B7:P7,"X")+'2021'!R7</f>
        <v>140</v>
      </c>
      <c r="S7" s="186">
        <f>COUNTIF(B7:P7,0)+'2021'!S7</f>
        <v>83</v>
      </c>
      <c r="T7" s="187">
        <f t="shared" si="1"/>
        <v>223</v>
      </c>
      <c r="U7" s="182">
        <f t="shared" si="2"/>
        <v>0.62780269058295968</v>
      </c>
    </row>
    <row r="8" spans="1:21" x14ac:dyDescent="0.2">
      <c r="A8" s="183" t="s">
        <v>4</v>
      </c>
      <c r="B8" s="102" t="s">
        <v>26</v>
      </c>
      <c r="C8" s="96">
        <v>0</v>
      </c>
      <c r="D8" s="96">
        <v>0</v>
      </c>
      <c r="E8" s="265"/>
      <c r="F8" s="99" t="s">
        <v>26</v>
      </c>
      <c r="G8" s="99" t="s">
        <v>26</v>
      </c>
      <c r="H8" s="96">
        <v>0</v>
      </c>
      <c r="I8" s="96">
        <v>0</v>
      </c>
      <c r="J8" s="96">
        <v>0</v>
      </c>
      <c r="K8" s="271"/>
      <c r="L8" s="99" t="s">
        <v>26</v>
      </c>
      <c r="M8" s="99" t="s">
        <v>26</v>
      </c>
      <c r="N8" s="278"/>
      <c r="O8" s="99" t="s">
        <v>26</v>
      </c>
      <c r="P8" s="99" t="s">
        <v>26</v>
      </c>
      <c r="Q8" s="178">
        <f t="shared" si="0"/>
        <v>5</v>
      </c>
      <c r="R8" s="185">
        <f>COUNTIF(B8:P8,"X")+'2021'!R8</f>
        <v>133</v>
      </c>
      <c r="S8" s="186">
        <f>COUNTIF(B8:P8,0)+'2021'!S8</f>
        <v>90</v>
      </c>
      <c r="T8" s="187">
        <f t="shared" si="1"/>
        <v>223</v>
      </c>
      <c r="U8" s="182">
        <f t="shared" si="2"/>
        <v>0.5964125560538116</v>
      </c>
    </row>
    <row r="9" spans="1:21" x14ac:dyDescent="0.2">
      <c r="A9" s="183" t="s">
        <v>5</v>
      </c>
      <c r="B9" s="102" t="s">
        <v>26</v>
      </c>
      <c r="C9" s="99" t="s">
        <v>26</v>
      </c>
      <c r="D9" s="99" t="s">
        <v>26</v>
      </c>
      <c r="E9" s="265"/>
      <c r="F9" s="99" t="s">
        <v>26</v>
      </c>
      <c r="G9" s="96">
        <v>0</v>
      </c>
      <c r="H9" s="99" t="s">
        <v>26</v>
      </c>
      <c r="I9" s="99" t="s">
        <v>26</v>
      </c>
      <c r="J9" s="99" t="s">
        <v>26</v>
      </c>
      <c r="K9" s="271"/>
      <c r="L9" s="6" t="s">
        <v>26</v>
      </c>
      <c r="M9" s="96">
        <v>0</v>
      </c>
      <c r="N9" s="278"/>
      <c r="O9" s="99" t="s">
        <v>26</v>
      </c>
      <c r="P9" s="99" t="s">
        <v>26</v>
      </c>
      <c r="Q9" s="178">
        <f t="shared" si="0"/>
        <v>2</v>
      </c>
      <c r="R9" s="185">
        <f>COUNTIF(B9:P9,"X")+'2021'!R9</f>
        <v>184</v>
      </c>
      <c r="S9" s="186">
        <f>COUNTIF(B9:P9,0)+'2021'!S9</f>
        <v>39</v>
      </c>
      <c r="T9" s="187">
        <f t="shared" si="1"/>
        <v>223</v>
      </c>
      <c r="U9" s="182">
        <f t="shared" si="2"/>
        <v>0.82511210762331844</v>
      </c>
    </row>
    <row r="10" spans="1:21" x14ac:dyDescent="0.2">
      <c r="A10" s="183" t="s">
        <v>11</v>
      </c>
      <c r="B10" s="100" t="s">
        <v>26</v>
      </c>
      <c r="C10" s="6" t="s">
        <v>26</v>
      </c>
      <c r="D10" s="107" t="s">
        <v>48</v>
      </c>
      <c r="E10" s="265"/>
      <c r="F10" s="6" t="s">
        <v>26</v>
      </c>
      <c r="G10" s="6" t="s">
        <v>26</v>
      </c>
      <c r="H10" s="6" t="s">
        <v>26</v>
      </c>
      <c r="I10" s="6" t="s">
        <v>26</v>
      </c>
      <c r="J10" s="6" t="s">
        <v>26</v>
      </c>
      <c r="K10" s="271"/>
      <c r="L10" s="6" t="s">
        <v>26</v>
      </c>
      <c r="M10" s="6" t="s">
        <v>26</v>
      </c>
      <c r="N10" s="278"/>
      <c r="O10" s="6" t="s">
        <v>26</v>
      </c>
      <c r="P10" s="6" t="s">
        <v>26</v>
      </c>
      <c r="Q10" s="178">
        <f t="shared" si="0"/>
        <v>1</v>
      </c>
      <c r="R10" s="185">
        <f>COUNTIF(B10:P10,"X")+'2021'!R10</f>
        <v>219</v>
      </c>
      <c r="S10" s="186">
        <f>COUNTIF(B10:P10,0)+'2021'!S10</f>
        <v>4</v>
      </c>
      <c r="T10" s="187">
        <f t="shared" si="1"/>
        <v>223</v>
      </c>
      <c r="U10" s="182">
        <f t="shared" si="2"/>
        <v>0.98206278026905824</v>
      </c>
    </row>
    <row r="11" spans="1:21" x14ac:dyDescent="0.2">
      <c r="A11" s="183" t="s">
        <v>47</v>
      </c>
      <c r="B11" s="127">
        <v>0</v>
      </c>
      <c r="C11" s="99" t="s">
        <v>26</v>
      </c>
      <c r="D11" s="99" t="s">
        <v>26</v>
      </c>
      <c r="E11" s="265"/>
      <c r="F11" s="99" t="s">
        <v>26</v>
      </c>
      <c r="G11" s="99" t="s">
        <v>26</v>
      </c>
      <c r="H11" s="99" t="s">
        <v>26</v>
      </c>
      <c r="I11" s="99" t="s">
        <v>26</v>
      </c>
      <c r="J11" s="99" t="s">
        <v>26</v>
      </c>
      <c r="K11" s="271"/>
      <c r="L11" s="96">
        <v>0</v>
      </c>
      <c r="M11" s="96">
        <v>0</v>
      </c>
      <c r="N11" s="278"/>
      <c r="O11" s="99" t="s">
        <v>26</v>
      </c>
      <c r="P11" s="99" t="s">
        <v>26</v>
      </c>
      <c r="Q11" s="178">
        <f t="shared" si="0"/>
        <v>3</v>
      </c>
      <c r="R11" s="185">
        <f>COUNTIF(B11:P11,"X")+'2021'!R11</f>
        <v>142</v>
      </c>
      <c r="S11" s="186">
        <f>COUNTIF(B11:P11,0)+'2021'!S11</f>
        <v>81</v>
      </c>
      <c r="T11" s="187">
        <f t="shared" si="1"/>
        <v>223</v>
      </c>
      <c r="U11" s="182">
        <f t="shared" si="2"/>
        <v>0.63677130044843044</v>
      </c>
    </row>
    <row r="12" spans="1:21" x14ac:dyDescent="0.2">
      <c r="A12" s="183" t="s">
        <v>6</v>
      </c>
      <c r="B12" s="100" t="s">
        <v>26</v>
      </c>
      <c r="C12" s="6" t="s">
        <v>26</v>
      </c>
      <c r="D12" s="6" t="s">
        <v>26</v>
      </c>
      <c r="E12" s="265"/>
      <c r="F12" s="6" t="s">
        <v>26</v>
      </c>
      <c r="G12" s="6" t="s">
        <v>26</v>
      </c>
      <c r="H12" s="6" t="s">
        <v>26</v>
      </c>
      <c r="I12" s="6" t="s">
        <v>26</v>
      </c>
      <c r="J12" s="6" t="s">
        <v>26</v>
      </c>
      <c r="K12" s="271"/>
      <c r="L12" s="6" t="s">
        <v>26</v>
      </c>
      <c r="M12" s="6" t="s">
        <v>26</v>
      </c>
      <c r="N12" s="278"/>
      <c r="O12" s="99" t="s">
        <v>26</v>
      </c>
      <c r="P12" s="6" t="s">
        <v>26</v>
      </c>
      <c r="Q12" s="178">
        <f t="shared" si="0"/>
        <v>0</v>
      </c>
      <c r="R12" s="185">
        <f>COUNTIF(B12:P12,"X")+'2021'!R12</f>
        <v>221</v>
      </c>
      <c r="S12" s="186">
        <f>COUNTIF(B12:P12,0)+'2021'!S12</f>
        <v>2</v>
      </c>
      <c r="T12" s="187">
        <f t="shared" si="1"/>
        <v>223</v>
      </c>
      <c r="U12" s="182">
        <f t="shared" si="2"/>
        <v>0.99103139013452912</v>
      </c>
    </row>
    <row r="13" spans="1:21" x14ac:dyDescent="0.2">
      <c r="A13" s="183" t="s">
        <v>8</v>
      </c>
      <c r="B13" s="127">
        <v>0</v>
      </c>
      <c r="C13" s="96">
        <v>0</v>
      </c>
      <c r="D13" s="96">
        <v>0</v>
      </c>
      <c r="E13" s="265"/>
      <c r="F13" s="96">
        <v>0</v>
      </c>
      <c r="G13" s="99" t="s">
        <v>26</v>
      </c>
      <c r="H13" s="96">
        <v>0</v>
      </c>
      <c r="I13" s="96">
        <v>0</v>
      </c>
      <c r="J13" s="99" t="s">
        <v>26</v>
      </c>
      <c r="K13" s="271"/>
      <c r="L13" s="96">
        <v>0</v>
      </c>
      <c r="M13" s="99" t="s">
        <v>26</v>
      </c>
      <c r="N13" s="278"/>
      <c r="O13" s="96">
        <v>0</v>
      </c>
      <c r="P13" s="99" t="s">
        <v>26</v>
      </c>
      <c r="Q13" s="178">
        <f t="shared" si="0"/>
        <v>8</v>
      </c>
      <c r="R13" s="185">
        <f>COUNTIF(B13:P13,"X")+'2021'!R13</f>
        <v>131</v>
      </c>
      <c r="S13" s="186">
        <f>COUNTIF(B13:P13,0)+'2021'!S13</f>
        <v>92</v>
      </c>
      <c r="T13" s="187">
        <f t="shared" si="1"/>
        <v>223</v>
      </c>
      <c r="U13" s="182">
        <f t="shared" si="2"/>
        <v>0.58744394618834084</v>
      </c>
    </row>
    <row r="14" spans="1:21" x14ac:dyDescent="0.2">
      <c r="A14" s="183" t="s">
        <v>13</v>
      </c>
      <c r="B14" s="127">
        <v>0</v>
      </c>
      <c r="C14" s="96">
        <v>0</v>
      </c>
      <c r="D14" s="99" t="s">
        <v>26</v>
      </c>
      <c r="E14" s="265"/>
      <c r="F14" s="99" t="s">
        <v>26</v>
      </c>
      <c r="G14" s="99" t="s">
        <v>26</v>
      </c>
      <c r="H14" s="96">
        <v>0</v>
      </c>
      <c r="I14" s="99" t="s">
        <v>26</v>
      </c>
      <c r="J14" s="96">
        <v>0</v>
      </c>
      <c r="K14" s="271"/>
      <c r="L14" s="96">
        <v>0</v>
      </c>
      <c r="M14" s="96">
        <v>0</v>
      </c>
      <c r="N14" s="278"/>
      <c r="O14" s="99" t="s">
        <v>26</v>
      </c>
      <c r="P14" s="99" t="s">
        <v>26</v>
      </c>
      <c r="Q14" s="178">
        <f t="shared" si="0"/>
        <v>6</v>
      </c>
      <c r="R14" s="185">
        <f>COUNTIF(B14:P14,"X")+'2021'!R14</f>
        <v>134</v>
      </c>
      <c r="S14" s="186">
        <f>COUNTIF(B14:P14,0)+'2021'!S14</f>
        <v>89</v>
      </c>
      <c r="T14" s="187">
        <f t="shared" si="1"/>
        <v>223</v>
      </c>
      <c r="U14" s="182">
        <f t="shared" si="2"/>
        <v>0.60089686098654704</v>
      </c>
    </row>
    <row r="15" spans="1:21" x14ac:dyDescent="0.2">
      <c r="A15" s="183" t="s">
        <v>9</v>
      </c>
      <c r="B15" s="102" t="s">
        <v>26</v>
      </c>
      <c r="C15" s="99" t="s">
        <v>26</v>
      </c>
      <c r="D15" s="96">
        <v>0</v>
      </c>
      <c r="E15" s="265"/>
      <c r="F15" s="96">
        <v>0</v>
      </c>
      <c r="G15" s="99" t="s">
        <v>26</v>
      </c>
      <c r="H15" s="96">
        <v>0</v>
      </c>
      <c r="I15" s="96">
        <v>0</v>
      </c>
      <c r="J15" s="96">
        <v>0</v>
      </c>
      <c r="K15" s="271"/>
      <c r="L15" s="96">
        <v>0</v>
      </c>
      <c r="M15" s="96">
        <v>0</v>
      </c>
      <c r="N15" s="278"/>
      <c r="O15" s="99" t="s">
        <v>26</v>
      </c>
      <c r="P15" s="96">
        <v>0</v>
      </c>
      <c r="Q15" s="178">
        <f t="shared" si="0"/>
        <v>8</v>
      </c>
      <c r="R15" s="185">
        <f>COUNTIF(B15:P15,"X")+'2021'!R15</f>
        <v>146</v>
      </c>
      <c r="S15" s="186">
        <f>COUNTIF(B15:P15,0)+'2021'!S15</f>
        <v>77</v>
      </c>
      <c r="T15" s="187">
        <f t="shared" si="1"/>
        <v>223</v>
      </c>
      <c r="U15" s="182">
        <f t="shared" si="2"/>
        <v>0.6547085201793722</v>
      </c>
    </row>
    <row r="16" spans="1:21" x14ac:dyDescent="0.2">
      <c r="A16" s="183" t="s">
        <v>10</v>
      </c>
      <c r="B16" s="102" t="s">
        <v>26</v>
      </c>
      <c r="C16" s="96">
        <v>0</v>
      </c>
      <c r="D16" s="99" t="s">
        <v>26</v>
      </c>
      <c r="E16" s="265"/>
      <c r="F16" s="99" t="s">
        <v>26</v>
      </c>
      <c r="G16" s="96">
        <v>0</v>
      </c>
      <c r="H16" s="96">
        <v>0</v>
      </c>
      <c r="I16" s="99" t="s">
        <v>26</v>
      </c>
      <c r="J16" s="96">
        <v>0</v>
      </c>
      <c r="K16" s="271"/>
      <c r="L16" s="96">
        <v>0</v>
      </c>
      <c r="M16" s="99" t="s">
        <v>26</v>
      </c>
      <c r="N16" s="278"/>
      <c r="O16" s="99" t="s">
        <v>26</v>
      </c>
      <c r="P16" s="99" t="s">
        <v>26</v>
      </c>
      <c r="Q16" s="178">
        <f t="shared" si="0"/>
        <v>5</v>
      </c>
      <c r="R16" s="185">
        <f>COUNTIF(B16:P16,"X")+'2021'!R16</f>
        <v>137</v>
      </c>
      <c r="S16" s="186">
        <f>COUNTIF(B16:P16,0)+'2021'!S16</f>
        <v>86</v>
      </c>
      <c r="T16" s="187">
        <f t="shared" si="1"/>
        <v>223</v>
      </c>
      <c r="U16" s="182">
        <f t="shared" si="2"/>
        <v>0.61434977578475336</v>
      </c>
    </row>
    <row r="17" spans="1:21" ht="13.5" thickBot="1" x14ac:dyDescent="0.25">
      <c r="A17" s="191" t="s">
        <v>12</v>
      </c>
      <c r="B17" s="105">
        <v>0</v>
      </c>
      <c r="C17" s="101" t="s">
        <v>26</v>
      </c>
      <c r="D17" s="115">
        <v>0</v>
      </c>
      <c r="E17" s="266"/>
      <c r="F17" s="115">
        <v>0</v>
      </c>
      <c r="G17" s="101" t="s">
        <v>26</v>
      </c>
      <c r="H17" s="115">
        <v>0</v>
      </c>
      <c r="I17" s="115">
        <v>0</v>
      </c>
      <c r="J17" s="115">
        <v>0</v>
      </c>
      <c r="K17" s="272"/>
      <c r="L17" s="101" t="s">
        <v>26</v>
      </c>
      <c r="M17" s="115">
        <v>0</v>
      </c>
      <c r="N17" s="279"/>
      <c r="O17" s="115">
        <v>0</v>
      </c>
      <c r="P17" s="101" t="s">
        <v>26</v>
      </c>
      <c r="Q17" s="194">
        <f t="shared" si="0"/>
        <v>8</v>
      </c>
      <c r="R17" s="195">
        <f>COUNTIF(B17:P17,"X")+'2021'!R17</f>
        <v>141</v>
      </c>
      <c r="S17" s="196">
        <f>COUNTIF(B17:P17,0)+'2021'!S17</f>
        <v>82</v>
      </c>
      <c r="T17" s="197">
        <f t="shared" si="1"/>
        <v>223</v>
      </c>
      <c r="U17" s="198">
        <f t="shared" si="2"/>
        <v>0.63228699551569512</v>
      </c>
    </row>
    <row r="18" spans="1:21" hidden="1" x14ac:dyDescent="0.2">
      <c r="A18" s="199"/>
      <c r="B18" s="200"/>
      <c r="C18" s="200"/>
      <c r="D18" s="200"/>
      <c r="E18" s="200"/>
      <c r="P18" s="201" t="s">
        <v>67</v>
      </c>
      <c r="Q18" s="201">
        <f>SUM(Q4:Q17)</f>
        <v>72</v>
      </c>
      <c r="R18" s="219"/>
    </row>
    <row r="19" spans="1:21" hidden="1" x14ac:dyDescent="0.2">
      <c r="A19" s="199"/>
      <c r="B19" s="200"/>
      <c r="C19" s="200"/>
      <c r="D19" s="200"/>
      <c r="E19" s="200"/>
      <c r="P19" s="202" t="s">
        <v>72</v>
      </c>
      <c r="Q19" s="202">
        <v>12</v>
      </c>
      <c r="R19" s="219"/>
    </row>
    <row r="20" spans="1:21" ht="12" hidden="1" customHeight="1" x14ac:dyDescent="0.2">
      <c r="A20" s="199"/>
      <c r="B20" s="200"/>
      <c r="C20" s="200"/>
      <c r="D20" s="200"/>
      <c r="E20" s="200"/>
      <c r="P20" s="203" t="s">
        <v>73</v>
      </c>
      <c r="Q20" s="204">
        <f>SUM(1/(14*Q19)*Q18)</f>
        <v>0.42857142857142855</v>
      </c>
      <c r="R20" s="219"/>
    </row>
    <row r="21" spans="1:21" ht="11.25" hidden="1" customHeight="1" x14ac:dyDescent="0.2">
      <c r="A21" s="199"/>
      <c r="B21" s="200"/>
      <c r="C21" s="200"/>
      <c r="D21" s="200"/>
      <c r="E21" s="200"/>
      <c r="P21" s="205" t="s">
        <v>74</v>
      </c>
      <c r="Q21" s="204">
        <f>1-Q20</f>
        <v>0.5714285714285714</v>
      </c>
      <c r="R21" s="219"/>
    </row>
    <row r="22" spans="1:21" hidden="1" x14ac:dyDescent="0.2">
      <c r="A22" s="199" t="s">
        <v>74</v>
      </c>
      <c r="B22" s="200">
        <f t="shared" ref="B22:O22" si="3">COUNTIF(B4:B17,"X")</f>
        <v>8</v>
      </c>
      <c r="C22" s="200">
        <f t="shared" si="3"/>
        <v>9</v>
      </c>
      <c r="D22" s="206">
        <f t="shared" si="3"/>
        <v>7</v>
      </c>
      <c r="E22" s="207">
        <f t="shared" si="3"/>
        <v>0</v>
      </c>
      <c r="F22" s="200">
        <f t="shared" si="3"/>
        <v>7</v>
      </c>
      <c r="G22" s="200">
        <f t="shared" si="3"/>
        <v>9</v>
      </c>
      <c r="H22" s="200">
        <f t="shared" si="3"/>
        <v>5</v>
      </c>
      <c r="I22" s="200">
        <f t="shared" si="3"/>
        <v>9</v>
      </c>
      <c r="J22" s="200">
        <f t="shared" si="3"/>
        <v>7</v>
      </c>
      <c r="K22" s="200"/>
      <c r="L22" s="200">
        <f t="shared" si="3"/>
        <v>7</v>
      </c>
      <c r="M22" s="200">
        <f t="shared" si="3"/>
        <v>8</v>
      </c>
      <c r="N22" s="200"/>
      <c r="O22" s="200">
        <f t="shared" si="3"/>
        <v>9</v>
      </c>
      <c r="P22" s="200">
        <f>COUNTIF(P4:P17,"X")</f>
        <v>11</v>
      </c>
      <c r="R22" s="219"/>
    </row>
    <row r="23" spans="1:21" s="211" customFormat="1" hidden="1" x14ac:dyDescent="0.2">
      <c r="A23" s="208" t="s">
        <v>73</v>
      </c>
      <c r="B23" s="209">
        <f>COUNTIF(B4:B17,0)</f>
        <v>6</v>
      </c>
      <c r="C23" s="209">
        <f>COUNTIF(C4:C17,0)</f>
        <v>5</v>
      </c>
      <c r="D23" s="210">
        <f>COUNTIF(D4:D17,0)</f>
        <v>7</v>
      </c>
      <c r="E23" s="209">
        <f>COUNTIF(E4:E17,0)</f>
        <v>0</v>
      </c>
      <c r="F23" s="209">
        <f t="shared" ref="F23:P23" si="4">COUNTIF(F4:F17,0)</f>
        <v>7</v>
      </c>
      <c r="G23" s="209">
        <f t="shared" si="4"/>
        <v>5</v>
      </c>
      <c r="H23" s="209">
        <f t="shared" si="4"/>
        <v>9</v>
      </c>
      <c r="I23" s="209">
        <f t="shared" si="4"/>
        <v>5</v>
      </c>
      <c r="J23" s="209">
        <f>COUNTIF(J4:J17,"0")</f>
        <v>7</v>
      </c>
      <c r="K23" s="209"/>
      <c r="L23" s="209">
        <f t="shared" si="4"/>
        <v>7</v>
      </c>
      <c r="M23" s="209">
        <f t="shared" si="4"/>
        <v>6</v>
      </c>
      <c r="N23" s="209"/>
      <c r="O23" s="209">
        <f t="shared" si="4"/>
        <v>5</v>
      </c>
      <c r="P23" s="209">
        <f t="shared" si="4"/>
        <v>3</v>
      </c>
      <c r="R23" s="220"/>
    </row>
    <row r="24" spans="1:21" ht="14.25" customHeight="1" x14ac:dyDescent="0.2"/>
  </sheetData>
  <sheetProtection password="8099" sheet="1"/>
  <mergeCells count="4">
    <mergeCell ref="A1:Q1"/>
    <mergeCell ref="E4:E17"/>
    <mergeCell ref="K4:K17"/>
    <mergeCell ref="N4:N17"/>
  </mergeCells>
  <printOptions horizontalCentered="1"/>
  <pageMargins left="0" right="0" top="0.39370078740157483" bottom="0.39370078740157483" header="0.31496062992125984" footer="0.31496062992125984"/>
  <pageSetup paperSize="9" scale="97" orientation="landscape" r:id="rId1"/>
  <ignoredErrors>
    <ignoredError sqref="J23" formula="1"/>
    <ignoredError sqref="O3:P3 B3:J3 K3:N3" twoDigitTextYear="1"/>
    <ignoredError sqref="D10 L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974D-8556-47FF-BCB6-E0594FA27DDE}">
  <sheetPr codeName="Tabelle20"/>
  <dimension ref="A1:T24"/>
  <sheetViews>
    <sheetView workbookViewId="0">
      <selection activeCell="A10" sqref="A10:IV10"/>
    </sheetView>
  </sheetViews>
  <sheetFormatPr baseColWidth="10" defaultRowHeight="12.75" x14ac:dyDescent="0.2"/>
  <cols>
    <col min="1" max="1" width="18.7109375" style="165" customWidth="1"/>
    <col min="2" max="15" width="8.140625" style="165" customWidth="1"/>
    <col min="16" max="16" width="7.5703125" style="165" customWidth="1"/>
    <col min="17" max="18" width="14.7109375" style="165" hidden="1" customWidth="1"/>
    <col min="19" max="19" width="11.42578125" style="165" hidden="1" customWidth="1"/>
    <col min="20" max="20" width="18.85546875" style="165" hidden="1" customWidth="1"/>
    <col min="21" max="16384" width="11.42578125" style="165"/>
  </cols>
  <sheetData>
    <row r="1" spans="1:20" x14ac:dyDescent="0.2">
      <c r="A1" s="251" t="s">
        <v>364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</row>
    <row r="2" spans="1:20" ht="13.5" thickBot="1" x14ac:dyDescent="0.25"/>
    <row r="3" spans="1:20" ht="13.5" thickBot="1" x14ac:dyDescent="0.25">
      <c r="A3" s="166" t="s">
        <v>0</v>
      </c>
      <c r="B3" s="63" t="s">
        <v>365</v>
      </c>
      <c r="C3" s="2" t="s">
        <v>366</v>
      </c>
      <c r="D3" s="2" t="s">
        <v>367</v>
      </c>
      <c r="E3" s="2" t="s">
        <v>368</v>
      </c>
      <c r="F3" s="2" t="s">
        <v>369</v>
      </c>
      <c r="G3" s="2" t="s">
        <v>370</v>
      </c>
      <c r="H3" s="2" t="s">
        <v>371</v>
      </c>
      <c r="I3" s="2" t="s">
        <v>372</v>
      </c>
      <c r="J3" s="2" t="s">
        <v>373</v>
      </c>
      <c r="K3" s="2" t="s">
        <v>374</v>
      </c>
      <c r="L3" s="2" t="s">
        <v>375</v>
      </c>
      <c r="M3" s="22" t="s">
        <v>379</v>
      </c>
      <c r="N3" s="22" t="s">
        <v>376</v>
      </c>
      <c r="O3" s="22" t="s">
        <v>377</v>
      </c>
      <c r="P3" s="170" t="s">
        <v>45</v>
      </c>
      <c r="Q3" s="171" t="s">
        <v>110</v>
      </c>
      <c r="R3" s="172" t="s">
        <v>111</v>
      </c>
      <c r="S3" s="168" t="s">
        <v>113</v>
      </c>
      <c r="T3" s="173" t="s">
        <v>112</v>
      </c>
    </row>
    <row r="4" spans="1:20" ht="12.75" customHeight="1" x14ac:dyDescent="0.2">
      <c r="A4" s="174" t="s">
        <v>1</v>
      </c>
      <c r="B4" s="140" t="s">
        <v>26</v>
      </c>
      <c r="C4" s="98" t="s">
        <v>26</v>
      </c>
      <c r="D4" s="98" t="s">
        <v>26</v>
      </c>
      <c r="E4" s="98" t="s">
        <v>26</v>
      </c>
      <c r="F4" s="114">
        <v>0</v>
      </c>
      <c r="G4" s="114">
        <v>0</v>
      </c>
      <c r="H4" s="98" t="s">
        <v>26</v>
      </c>
      <c r="I4" s="98" t="s">
        <v>26</v>
      </c>
      <c r="J4" s="98" t="s">
        <v>26</v>
      </c>
      <c r="K4" s="273" t="s">
        <v>378</v>
      </c>
      <c r="L4" s="98" t="s">
        <v>26</v>
      </c>
      <c r="M4" s="270" t="s">
        <v>380</v>
      </c>
      <c r="N4" s="98" t="s">
        <v>26</v>
      </c>
      <c r="O4" s="98" t="s">
        <v>26</v>
      </c>
      <c r="P4" s="178">
        <f t="shared" ref="P4:P17" si="0">COUNTIF(B4:O4,0)</f>
        <v>2</v>
      </c>
      <c r="Q4" s="179">
        <f>COUNTIF(B4:O4,"X")+'2021'!R4</f>
        <v>178</v>
      </c>
      <c r="R4" s="180">
        <f>COUNTIF(B4:O4,0)+'2021'!S4</f>
        <v>45</v>
      </c>
      <c r="S4" s="223">
        <f>SUM(Q4:R4)</f>
        <v>223</v>
      </c>
      <c r="T4" s="225">
        <f>Q4/S4</f>
        <v>0.7982062780269058</v>
      </c>
    </row>
    <row r="5" spans="1:20" ht="12.75" customHeight="1" x14ac:dyDescent="0.2">
      <c r="A5" s="128" t="s">
        <v>293</v>
      </c>
      <c r="B5" s="229" t="s">
        <v>26</v>
      </c>
      <c r="C5" s="228">
        <v>0</v>
      </c>
      <c r="D5" s="230" t="s">
        <v>26</v>
      </c>
      <c r="E5" s="228">
        <v>0</v>
      </c>
      <c r="F5" s="230" t="s">
        <v>26</v>
      </c>
      <c r="G5" s="230" t="s">
        <v>26</v>
      </c>
      <c r="H5" s="230" t="s">
        <v>26</v>
      </c>
      <c r="I5" s="230" t="s">
        <v>26</v>
      </c>
      <c r="J5" s="230" t="s">
        <v>26</v>
      </c>
      <c r="K5" s="274"/>
      <c r="L5" s="230" t="s">
        <v>26</v>
      </c>
      <c r="M5" s="271"/>
      <c r="N5" s="230" t="s">
        <v>26</v>
      </c>
      <c r="O5" s="230" t="s">
        <v>26</v>
      </c>
      <c r="P5" s="178">
        <f t="shared" si="0"/>
        <v>2</v>
      </c>
      <c r="Q5" s="185">
        <f>COUNTIF(B5:O5,"X")+'2021'!R5</f>
        <v>36</v>
      </c>
      <c r="R5" s="186">
        <f>COUNTIF(B5:O5,0)+'2021'!S5</f>
        <v>15</v>
      </c>
      <c r="S5" s="187">
        <f>SUM(Q5:R5)</f>
        <v>51</v>
      </c>
      <c r="T5" s="226">
        <f>Q5/S5</f>
        <v>0.70588235294117652</v>
      </c>
    </row>
    <row r="6" spans="1:20" x14ac:dyDescent="0.2">
      <c r="A6" s="183" t="s">
        <v>2</v>
      </c>
      <c r="B6" s="127">
        <v>0</v>
      </c>
      <c r="C6" s="99" t="s">
        <v>26</v>
      </c>
      <c r="D6" s="99" t="s">
        <v>26</v>
      </c>
      <c r="E6" s="96">
        <v>0</v>
      </c>
      <c r="F6" s="99" t="s">
        <v>26</v>
      </c>
      <c r="G6" s="96">
        <v>0</v>
      </c>
      <c r="H6" s="99" t="s">
        <v>26</v>
      </c>
      <c r="I6" s="96">
        <v>0</v>
      </c>
      <c r="J6" s="237"/>
      <c r="K6" s="278"/>
      <c r="L6" s="237"/>
      <c r="M6" s="271"/>
      <c r="N6" s="237"/>
      <c r="O6" s="237"/>
      <c r="P6" s="178">
        <f t="shared" si="0"/>
        <v>4</v>
      </c>
      <c r="Q6" s="185">
        <f>COUNTIF(B6:O6,"X")+'2021'!R6</f>
        <v>131</v>
      </c>
      <c r="R6" s="186">
        <f>COUNTIF(B6:O6,0)+'2021'!S6</f>
        <v>88</v>
      </c>
      <c r="S6" s="187">
        <f t="shared" ref="S6:S17" si="1">SUM(Q6:R6)</f>
        <v>219</v>
      </c>
      <c r="T6" s="182">
        <f t="shared" ref="T6:T17" si="2">Q6/S6</f>
        <v>0.59817351598173518</v>
      </c>
    </row>
    <row r="7" spans="1:20" x14ac:dyDescent="0.2">
      <c r="A7" s="183" t="s">
        <v>3</v>
      </c>
      <c r="B7" s="102" t="s">
        <v>26</v>
      </c>
      <c r="C7" s="99" t="s">
        <v>26</v>
      </c>
      <c r="D7" s="99" t="s">
        <v>26</v>
      </c>
      <c r="E7" s="99" t="s">
        <v>26</v>
      </c>
      <c r="F7" s="99" t="s">
        <v>26</v>
      </c>
      <c r="G7" s="96">
        <v>0</v>
      </c>
      <c r="H7" s="96">
        <v>0</v>
      </c>
      <c r="I7" s="99" t="s">
        <v>26</v>
      </c>
      <c r="J7" s="96">
        <v>0</v>
      </c>
      <c r="K7" s="278"/>
      <c r="L7" s="99" t="s">
        <v>26</v>
      </c>
      <c r="M7" s="271"/>
      <c r="N7" s="96">
        <v>0</v>
      </c>
      <c r="O7" s="99" t="s">
        <v>26</v>
      </c>
      <c r="P7" s="178">
        <f t="shared" si="0"/>
        <v>4</v>
      </c>
      <c r="Q7" s="185">
        <f>COUNTIF(B7:O7,"X")+'2021'!R7</f>
        <v>142</v>
      </c>
      <c r="R7" s="186">
        <f>COUNTIF(B7:O7,0)+'2021'!S7</f>
        <v>81</v>
      </c>
      <c r="S7" s="187">
        <f t="shared" si="1"/>
        <v>223</v>
      </c>
      <c r="T7" s="182">
        <f t="shared" si="2"/>
        <v>0.63677130044843044</v>
      </c>
    </row>
    <row r="8" spans="1:20" x14ac:dyDescent="0.2">
      <c r="A8" s="183" t="s">
        <v>4</v>
      </c>
      <c r="B8" s="127">
        <v>0</v>
      </c>
      <c r="C8" s="96">
        <v>0</v>
      </c>
      <c r="D8" s="99" t="s">
        <v>26</v>
      </c>
      <c r="E8" s="99" t="s">
        <v>26</v>
      </c>
      <c r="F8" s="96">
        <v>0</v>
      </c>
      <c r="G8" s="99" t="s">
        <v>26</v>
      </c>
      <c r="H8" s="96">
        <v>0</v>
      </c>
      <c r="I8" s="99" t="s">
        <v>26</v>
      </c>
      <c r="J8" s="96">
        <v>0</v>
      </c>
      <c r="K8" s="278"/>
      <c r="L8" s="99" t="s">
        <v>26</v>
      </c>
      <c r="M8" s="271"/>
      <c r="N8" s="96">
        <v>0</v>
      </c>
      <c r="O8" s="99" t="s">
        <v>26</v>
      </c>
      <c r="P8" s="178">
        <f t="shared" si="0"/>
        <v>6</v>
      </c>
      <c r="Q8" s="185">
        <f>COUNTIF(B8:O8,"X")+'2021'!R8</f>
        <v>132</v>
      </c>
      <c r="R8" s="186">
        <f>COUNTIF(B8:O8,0)+'2021'!S8</f>
        <v>91</v>
      </c>
      <c r="S8" s="187">
        <f t="shared" si="1"/>
        <v>223</v>
      </c>
      <c r="T8" s="182">
        <f t="shared" si="2"/>
        <v>0.59192825112107628</v>
      </c>
    </row>
    <row r="9" spans="1:20" x14ac:dyDescent="0.2">
      <c r="A9" s="183" t="s">
        <v>5</v>
      </c>
      <c r="B9" s="102" t="s">
        <v>26</v>
      </c>
      <c r="C9" s="96">
        <v>0</v>
      </c>
      <c r="D9" s="99" t="s">
        <v>26</v>
      </c>
      <c r="E9" s="96">
        <v>0</v>
      </c>
      <c r="F9" s="99" t="s">
        <v>26</v>
      </c>
      <c r="G9" s="99" t="s">
        <v>26</v>
      </c>
      <c r="H9" s="99" t="s">
        <v>26</v>
      </c>
      <c r="I9" s="99" t="s">
        <v>26</v>
      </c>
      <c r="J9" s="99" t="s">
        <v>26</v>
      </c>
      <c r="K9" s="278"/>
      <c r="L9" s="99" t="s">
        <v>26</v>
      </c>
      <c r="M9" s="271"/>
      <c r="N9" s="99" t="s">
        <v>26</v>
      </c>
      <c r="O9" s="99" t="s">
        <v>26</v>
      </c>
      <c r="P9" s="178">
        <f t="shared" si="0"/>
        <v>2</v>
      </c>
      <c r="Q9" s="185">
        <f>COUNTIF(B9:O9,"X")+'2021'!R9</f>
        <v>184</v>
      </c>
      <c r="R9" s="186">
        <f>COUNTIF(B9:O9,0)+'2021'!S9</f>
        <v>39</v>
      </c>
      <c r="S9" s="187">
        <f t="shared" si="1"/>
        <v>223</v>
      </c>
      <c r="T9" s="182">
        <f t="shared" si="2"/>
        <v>0.82511210762331844</v>
      </c>
    </row>
    <row r="10" spans="1:20" x14ac:dyDescent="0.2">
      <c r="A10" s="183" t="s">
        <v>11</v>
      </c>
      <c r="B10" s="100" t="s">
        <v>26</v>
      </c>
      <c r="C10" s="6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6" t="s">
        <v>26</v>
      </c>
      <c r="I10" s="6" t="s">
        <v>26</v>
      </c>
      <c r="J10" s="6" t="s">
        <v>26</v>
      </c>
      <c r="K10" s="278"/>
      <c r="L10" s="6" t="s">
        <v>26</v>
      </c>
      <c r="M10" s="271"/>
      <c r="N10" s="6" t="s">
        <v>26</v>
      </c>
      <c r="O10" s="6" t="s">
        <v>26</v>
      </c>
      <c r="P10" s="178">
        <f t="shared" si="0"/>
        <v>0</v>
      </c>
      <c r="Q10" s="185">
        <f>COUNTIF(B10:O10,"X")+'2021'!R10</f>
        <v>220</v>
      </c>
      <c r="R10" s="186">
        <f>COUNTIF(B10:O10,0)+'2021'!S10</f>
        <v>3</v>
      </c>
      <c r="S10" s="187">
        <f t="shared" si="1"/>
        <v>223</v>
      </c>
      <c r="T10" s="182">
        <f t="shared" si="2"/>
        <v>0.98654708520179368</v>
      </c>
    </row>
    <row r="11" spans="1:20" x14ac:dyDescent="0.2">
      <c r="A11" s="183" t="s">
        <v>47</v>
      </c>
      <c r="B11" s="102" t="s">
        <v>26</v>
      </c>
      <c r="C11" s="96">
        <v>0</v>
      </c>
      <c r="D11" s="99" t="s">
        <v>26</v>
      </c>
      <c r="E11" s="99" t="s">
        <v>26</v>
      </c>
      <c r="F11" s="96">
        <v>0</v>
      </c>
      <c r="G11" s="96">
        <v>0</v>
      </c>
      <c r="H11" s="99" t="s">
        <v>26</v>
      </c>
      <c r="I11" s="99" t="s">
        <v>26</v>
      </c>
      <c r="J11" s="96">
        <v>0</v>
      </c>
      <c r="K11" s="278"/>
      <c r="L11" s="96">
        <v>0</v>
      </c>
      <c r="M11" s="271"/>
      <c r="N11" s="96">
        <v>0</v>
      </c>
      <c r="O11" s="99" t="s">
        <v>26</v>
      </c>
      <c r="P11" s="178">
        <f t="shared" si="0"/>
        <v>6</v>
      </c>
      <c r="Q11" s="185">
        <f>COUNTIF(B11:O11,"X")+'2021'!R11</f>
        <v>139</v>
      </c>
      <c r="R11" s="186">
        <f>COUNTIF(B11:O11,0)+'2021'!S11</f>
        <v>84</v>
      </c>
      <c r="S11" s="187">
        <f t="shared" si="1"/>
        <v>223</v>
      </c>
      <c r="T11" s="182">
        <f t="shared" si="2"/>
        <v>0.62331838565022424</v>
      </c>
    </row>
    <row r="12" spans="1:20" x14ac:dyDescent="0.2">
      <c r="A12" s="183" t="s">
        <v>6</v>
      </c>
      <c r="B12" s="100" t="s">
        <v>26</v>
      </c>
      <c r="C12" s="6" t="s">
        <v>26</v>
      </c>
      <c r="D12" s="6" t="s">
        <v>26</v>
      </c>
      <c r="E12" s="6" t="s">
        <v>26</v>
      </c>
      <c r="F12" s="6" t="s">
        <v>26</v>
      </c>
      <c r="G12" s="6" t="s">
        <v>26</v>
      </c>
      <c r="H12" s="6" t="s">
        <v>26</v>
      </c>
      <c r="I12" s="6" t="s">
        <v>26</v>
      </c>
      <c r="J12" s="6" t="s">
        <v>26</v>
      </c>
      <c r="K12" s="278"/>
      <c r="L12" s="6" t="s">
        <v>26</v>
      </c>
      <c r="M12" s="271"/>
      <c r="N12" s="99" t="s">
        <v>26</v>
      </c>
      <c r="O12" s="6" t="s">
        <v>26</v>
      </c>
      <c r="P12" s="178">
        <f t="shared" si="0"/>
        <v>0</v>
      </c>
      <c r="Q12" s="185">
        <f>COUNTIF(B12:O12,"X")+'2021'!R12</f>
        <v>221</v>
      </c>
      <c r="R12" s="186">
        <f>COUNTIF(B12:O12,0)+'2021'!S12</f>
        <v>2</v>
      </c>
      <c r="S12" s="187">
        <f t="shared" si="1"/>
        <v>223</v>
      </c>
      <c r="T12" s="182">
        <f t="shared" si="2"/>
        <v>0.99103139013452912</v>
      </c>
    </row>
    <row r="13" spans="1:20" x14ac:dyDescent="0.2">
      <c r="A13" s="183" t="s">
        <v>8</v>
      </c>
      <c r="B13" s="127">
        <v>0</v>
      </c>
      <c r="C13" s="96">
        <v>0</v>
      </c>
      <c r="D13" s="99" t="s">
        <v>26</v>
      </c>
      <c r="E13" s="99" t="s">
        <v>26</v>
      </c>
      <c r="F13" s="96">
        <v>0</v>
      </c>
      <c r="G13" s="96">
        <v>0</v>
      </c>
      <c r="H13" s="99" t="s">
        <v>26</v>
      </c>
      <c r="I13" s="99" t="s">
        <v>26</v>
      </c>
      <c r="J13" s="99" t="s">
        <v>26</v>
      </c>
      <c r="K13" s="278"/>
      <c r="L13" s="99" t="s">
        <v>26</v>
      </c>
      <c r="M13" s="271"/>
      <c r="N13" s="99" t="s">
        <v>26</v>
      </c>
      <c r="O13" s="99" t="s">
        <v>26</v>
      </c>
      <c r="P13" s="178">
        <f t="shared" si="0"/>
        <v>4</v>
      </c>
      <c r="Q13" s="185">
        <f>COUNTIF(B13:O13,"X")+'2021'!R13</f>
        <v>135</v>
      </c>
      <c r="R13" s="186">
        <f>COUNTIF(B13:O13,0)+'2021'!S13</f>
        <v>88</v>
      </c>
      <c r="S13" s="187">
        <f t="shared" si="1"/>
        <v>223</v>
      </c>
      <c r="T13" s="182">
        <f t="shared" si="2"/>
        <v>0.60538116591928248</v>
      </c>
    </row>
    <row r="14" spans="1:20" x14ac:dyDescent="0.2">
      <c r="A14" s="183" t="s">
        <v>13</v>
      </c>
      <c r="B14" s="102" t="s">
        <v>26</v>
      </c>
      <c r="C14" s="96">
        <v>0</v>
      </c>
      <c r="D14" s="99" t="s">
        <v>26</v>
      </c>
      <c r="E14" s="99" t="s">
        <v>26</v>
      </c>
      <c r="F14" s="96">
        <v>0</v>
      </c>
      <c r="G14" s="96">
        <v>0</v>
      </c>
      <c r="H14" s="96">
        <v>0</v>
      </c>
      <c r="I14" s="99" t="s">
        <v>26</v>
      </c>
      <c r="J14" s="99" t="s">
        <v>26</v>
      </c>
      <c r="K14" s="278"/>
      <c r="L14" s="96">
        <v>0</v>
      </c>
      <c r="M14" s="271"/>
      <c r="N14" s="99" t="s">
        <v>26</v>
      </c>
      <c r="O14" s="96">
        <v>0</v>
      </c>
      <c r="P14" s="178">
        <f t="shared" si="0"/>
        <v>6</v>
      </c>
      <c r="Q14" s="185">
        <f>COUNTIF(B14:O14,"X")+'2021'!R14</f>
        <v>134</v>
      </c>
      <c r="R14" s="186">
        <f>COUNTIF(B14:O14,0)+'2021'!S14</f>
        <v>89</v>
      </c>
      <c r="S14" s="187">
        <f t="shared" si="1"/>
        <v>223</v>
      </c>
      <c r="T14" s="182">
        <f t="shared" si="2"/>
        <v>0.60089686098654704</v>
      </c>
    </row>
    <row r="15" spans="1:20" x14ac:dyDescent="0.2">
      <c r="A15" s="183" t="s">
        <v>9</v>
      </c>
      <c r="B15" s="102" t="s">
        <v>26</v>
      </c>
      <c r="C15" s="99" t="s">
        <v>26</v>
      </c>
      <c r="D15" s="96">
        <v>0</v>
      </c>
      <c r="E15" s="99" t="s">
        <v>26</v>
      </c>
      <c r="F15" s="99" t="s">
        <v>26</v>
      </c>
      <c r="G15" s="96">
        <v>0</v>
      </c>
      <c r="H15" s="96">
        <v>0</v>
      </c>
      <c r="I15" s="99" t="s">
        <v>26</v>
      </c>
      <c r="J15" s="99" t="s">
        <v>26</v>
      </c>
      <c r="K15" s="278"/>
      <c r="L15" s="96">
        <v>0</v>
      </c>
      <c r="M15" s="271"/>
      <c r="N15" s="96">
        <v>0</v>
      </c>
      <c r="O15" s="99" t="s">
        <v>26</v>
      </c>
      <c r="P15" s="178">
        <f t="shared" si="0"/>
        <v>5</v>
      </c>
      <c r="Q15" s="185">
        <f>COUNTIF(B15:O15,"X")+'2021'!R15</f>
        <v>149</v>
      </c>
      <c r="R15" s="186">
        <f>COUNTIF(B15:O15,0)+'2021'!S15</f>
        <v>74</v>
      </c>
      <c r="S15" s="187">
        <f t="shared" si="1"/>
        <v>223</v>
      </c>
      <c r="T15" s="182">
        <f t="shared" si="2"/>
        <v>0.66816143497757852</v>
      </c>
    </row>
    <row r="16" spans="1:20" x14ac:dyDescent="0.2">
      <c r="A16" s="183" t="s">
        <v>10</v>
      </c>
      <c r="B16" s="102" t="s">
        <v>26</v>
      </c>
      <c r="C16" s="99" t="s">
        <v>26</v>
      </c>
      <c r="D16" s="99" t="s">
        <v>26</v>
      </c>
      <c r="E16" s="96">
        <v>0</v>
      </c>
      <c r="F16" s="96">
        <v>0</v>
      </c>
      <c r="G16" s="96">
        <v>0</v>
      </c>
      <c r="H16" s="96">
        <v>0</v>
      </c>
      <c r="I16" s="99" t="s">
        <v>26</v>
      </c>
      <c r="J16" s="96">
        <v>0</v>
      </c>
      <c r="K16" s="278"/>
      <c r="L16" s="96">
        <v>0</v>
      </c>
      <c r="M16" s="271"/>
      <c r="N16" s="99" t="s">
        <v>26</v>
      </c>
      <c r="O16" s="99" t="s">
        <v>26</v>
      </c>
      <c r="P16" s="178">
        <f t="shared" si="0"/>
        <v>6</v>
      </c>
      <c r="Q16" s="185">
        <f>COUNTIF(B16:O16,"X")+'2021'!R16</f>
        <v>136</v>
      </c>
      <c r="R16" s="186">
        <f>COUNTIF(B16:O16,0)+'2021'!S16</f>
        <v>87</v>
      </c>
      <c r="S16" s="187">
        <f t="shared" si="1"/>
        <v>223</v>
      </c>
      <c r="T16" s="182">
        <f t="shared" si="2"/>
        <v>0.60986547085201792</v>
      </c>
    </row>
    <row r="17" spans="1:20" ht="13.5" thickBot="1" x14ac:dyDescent="0.25">
      <c r="A17" s="191" t="s">
        <v>12</v>
      </c>
      <c r="B17" s="105">
        <v>0</v>
      </c>
      <c r="C17" s="115">
        <v>0</v>
      </c>
      <c r="D17" s="115">
        <v>0</v>
      </c>
      <c r="E17" s="115">
        <v>0</v>
      </c>
      <c r="F17" s="101" t="s">
        <v>26</v>
      </c>
      <c r="G17" s="115">
        <v>0</v>
      </c>
      <c r="H17" s="115">
        <v>0</v>
      </c>
      <c r="I17" s="115">
        <v>0</v>
      </c>
      <c r="J17" s="115">
        <v>0</v>
      </c>
      <c r="K17" s="279"/>
      <c r="L17" s="115">
        <v>0</v>
      </c>
      <c r="M17" s="272"/>
      <c r="N17" s="115">
        <v>0</v>
      </c>
      <c r="O17" s="101" t="s">
        <v>26</v>
      </c>
      <c r="P17" s="194">
        <f t="shared" si="0"/>
        <v>10</v>
      </c>
      <c r="Q17" s="195">
        <f>COUNTIF(B17:O17,"X")+'2021'!R17</f>
        <v>139</v>
      </c>
      <c r="R17" s="196">
        <f>COUNTIF(B17:O17,0)+'2021'!S17</f>
        <v>84</v>
      </c>
      <c r="S17" s="197">
        <f t="shared" si="1"/>
        <v>223</v>
      </c>
      <c r="T17" s="198">
        <f t="shared" si="2"/>
        <v>0.62331838565022424</v>
      </c>
    </row>
    <row r="18" spans="1:20" hidden="1" x14ac:dyDescent="0.2">
      <c r="A18" s="199"/>
      <c r="B18" s="200"/>
      <c r="C18" s="200"/>
      <c r="D18" s="200"/>
      <c r="E18" s="200"/>
      <c r="O18" s="201" t="s">
        <v>67</v>
      </c>
      <c r="P18" s="201">
        <f>SUM(P4:P17)</f>
        <v>57</v>
      </c>
      <c r="Q18" s="219"/>
    </row>
    <row r="19" spans="1:20" hidden="1" x14ac:dyDescent="0.2">
      <c r="A19" s="199"/>
      <c r="B19" s="200"/>
      <c r="C19" s="200"/>
      <c r="D19" s="200"/>
      <c r="E19" s="200"/>
      <c r="O19" s="202" t="s">
        <v>72</v>
      </c>
      <c r="P19" s="202">
        <v>12</v>
      </c>
      <c r="Q19" s="219"/>
    </row>
    <row r="20" spans="1:20" ht="12" hidden="1" customHeight="1" x14ac:dyDescent="0.2">
      <c r="A20" s="199"/>
      <c r="B20" s="200"/>
      <c r="C20" s="200"/>
      <c r="D20" s="200"/>
      <c r="E20" s="200"/>
      <c r="O20" s="203" t="s">
        <v>73</v>
      </c>
      <c r="P20" s="204">
        <f>SUM(1/(14*P19)*P18)</f>
        <v>0.33928571428571425</v>
      </c>
      <c r="Q20" s="219"/>
    </row>
    <row r="21" spans="1:20" ht="11.25" hidden="1" customHeight="1" x14ac:dyDescent="0.2">
      <c r="A21" s="199"/>
      <c r="B21" s="200"/>
      <c r="C21" s="200"/>
      <c r="D21" s="200"/>
      <c r="E21" s="200"/>
      <c r="O21" s="205" t="s">
        <v>74</v>
      </c>
      <c r="P21" s="204">
        <f>1-P20</f>
        <v>0.66071428571428581</v>
      </c>
      <c r="Q21" s="219"/>
    </row>
    <row r="22" spans="1:20" hidden="1" x14ac:dyDescent="0.2">
      <c r="A22" s="199" t="s">
        <v>74</v>
      </c>
      <c r="B22" s="200">
        <f t="shared" ref="B22:N22" si="3">COUNTIF(B4:B17,"X")</f>
        <v>10</v>
      </c>
      <c r="C22" s="200">
        <f t="shared" si="3"/>
        <v>7</v>
      </c>
      <c r="D22" s="206">
        <f t="shared" si="3"/>
        <v>12</v>
      </c>
      <c r="E22" s="207">
        <f t="shared" si="3"/>
        <v>9</v>
      </c>
      <c r="F22" s="200">
        <f t="shared" si="3"/>
        <v>8</v>
      </c>
      <c r="G22" s="200">
        <f t="shared" si="3"/>
        <v>5</v>
      </c>
      <c r="H22" s="200">
        <f t="shared" si="3"/>
        <v>8</v>
      </c>
      <c r="I22" s="200">
        <f t="shared" si="3"/>
        <v>12</v>
      </c>
      <c r="J22" s="200">
        <f t="shared" si="3"/>
        <v>8</v>
      </c>
      <c r="K22" s="200">
        <f t="shared" si="3"/>
        <v>0</v>
      </c>
      <c r="L22" s="200">
        <f t="shared" si="3"/>
        <v>8</v>
      </c>
      <c r="M22" s="200"/>
      <c r="N22" s="200">
        <f t="shared" si="3"/>
        <v>8</v>
      </c>
      <c r="O22" s="200">
        <f>COUNTIF(O4:O17,"X")</f>
        <v>12</v>
      </c>
      <c r="Q22" s="219"/>
    </row>
    <row r="23" spans="1:20" s="211" customFormat="1" hidden="1" x14ac:dyDescent="0.2">
      <c r="A23" s="208" t="s">
        <v>73</v>
      </c>
      <c r="B23" s="209">
        <f>COUNTIF(B4:B17,0)</f>
        <v>4</v>
      </c>
      <c r="C23" s="209">
        <f>COUNTIF(C4:C17,0)</f>
        <v>7</v>
      </c>
      <c r="D23" s="210">
        <f>COUNTIF(D4:D17,0)</f>
        <v>2</v>
      </c>
      <c r="E23" s="209">
        <f>COUNTIF(E4:E17,0)</f>
        <v>5</v>
      </c>
      <c r="F23" s="209">
        <f t="shared" ref="F23:O23" si="4">COUNTIF(F4:F17,0)</f>
        <v>6</v>
      </c>
      <c r="G23" s="209">
        <f t="shared" si="4"/>
        <v>9</v>
      </c>
      <c r="H23" s="209">
        <f t="shared" si="4"/>
        <v>6</v>
      </c>
      <c r="I23" s="209">
        <f t="shared" si="4"/>
        <v>2</v>
      </c>
      <c r="J23" s="209">
        <f>COUNTIF(J4:J17,"0")</f>
        <v>5</v>
      </c>
      <c r="K23" s="209">
        <f t="shared" si="4"/>
        <v>0</v>
      </c>
      <c r="L23" s="209">
        <f t="shared" si="4"/>
        <v>5</v>
      </c>
      <c r="M23" s="209"/>
      <c r="N23" s="209">
        <f t="shared" si="4"/>
        <v>5</v>
      </c>
      <c r="O23" s="209">
        <f t="shared" si="4"/>
        <v>1</v>
      </c>
      <c r="Q23" s="220"/>
    </row>
    <row r="24" spans="1:20" ht="14.25" customHeight="1" x14ac:dyDescent="0.2"/>
  </sheetData>
  <sheetProtection password="8099" sheet="1"/>
  <mergeCells count="3">
    <mergeCell ref="A1:P1"/>
    <mergeCell ref="K4:K17"/>
    <mergeCell ref="M4:M17"/>
  </mergeCells>
  <printOptions horizontalCentered="1"/>
  <pageMargins left="0" right="0" top="0.39370078740157483" bottom="0.39370078740157483" header="0" footer="0"/>
  <pageSetup paperSize="9" orientation="landscape" horizontalDpi="300" verticalDpi="300" r:id="rId1"/>
  <ignoredErrors>
    <ignoredError sqref="J23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9E2F2-886D-46C0-B009-6007A751E5A2}">
  <sheetPr codeName="Tabelle21"/>
  <dimension ref="A1:U24"/>
  <sheetViews>
    <sheetView workbookViewId="0">
      <selection activeCell="D16" sqref="D16"/>
    </sheetView>
  </sheetViews>
  <sheetFormatPr baseColWidth="10" defaultRowHeight="12.75" x14ac:dyDescent="0.2"/>
  <cols>
    <col min="1" max="1" width="18.7109375" style="165" customWidth="1"/>
    <col min="2" max="16" width="8.140625" style="165" customWidth="1"/>
    <col min="17" max="17" width="7.5703125" style="165" customWidth="1"/>
    <col min="18" max="19" width="14.7109375" style="165" hidden="1" customWidth="1"/>
    <col min="20" max="20" width="11.42578125" style="165" hidden="1" customWidth="1"/>
    <col min="21" max="21" width="18.85546875" style="165" hidden="1" customWidth="1"/>
    <col min="22" max="16384" width="11.42578125" style="165"/>
  </cols>
  <sheetData>
    <row r="1" spans="1:21" x14ac:dyDescent="0.2">
      <c r="A1" s="251" t="s">
        <v>381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21" ht="13.5" thickBot="1" x14ac:dyDescent="0.25"/>
    <row r="3" spans="1:21" ht="13.5" thickBot="1" x14ac:dyDescent="0.25">
      <c r="A3" s="166" t="s">
        <v>0</v>
      </c>
      <c r="B3" s="63" t="s">
        <v>382</v>
      </c>
      <c r="C3" s="2" t="s">
        <v>383</v>
      </c>
      <c r="D3" s="239" t="s">
        <v>384</v>
      </c>
      <c r="E3" s="2" t="s">
        <v>385</v>
      </c>
      <c r="F3" s="2" t="s">
        <v>386</v>
      </c>
      <c r="G3" s="2" t="s">
        <v>387</v>
      </c>
      <c r="H3" s="2" t="s">
        <v>388</v>
      </c>
      <c r="I3" s="2" t="s">
        <v>416</v>
      </c>
      <c r="J3" s="2" t="s">
        <v>389</v>
      </c>
      <c r="K3" s="2" t="s">
        <v>390</v>
      </c>
      <c r="L3" s="2" t="s">
        <v>413</v>
      </c>
      <c r="M3" s="2" t="s">
        <v>391</v>
      </c>
      <c r="N3" s="2" t="s">
        <v>396</v>
      </c>
      <c r="O3" s="22" t="s">
        <v>392</v>
      </c>
      <c r="P3" s="22" t="s">
        <v>393</v>
      </c>
      <c r="Q3" s="170" t="s">
        <v>45</v>
      </c>
      <c r="R3" s="171" t="s">
        <v>110</v>
      </c>
      <c r="S3" s="172" t="s">
        <v>111</v>
      </c>
      <c r="T3" s="168" t="s">
        <v>113</v>
      </c>
      <c r="U3" s="173" t="s">
        <v>112</v>
      </c>
    </row>
    <row r="4" spans="1:21" ht="12.75" customHeight="1" x14ac:dyDescent="0.2">
      <c r="A4" s="174" t="s">
        <v>1</v>
      </c>
      <c r="B4" s="140" t="s">
        <v>26</v>
      </c>
      <c r="C4" s="98" t="s">
        <v>26</v>
      </c>
      <c r="D4" s="114">
        <v>0</v>
      </c>
      <c r="E4" s="114">
        <v>0</v>
      </c>
      <c r="F4" s="98" t="s">
        <v>26</v>
      </c>
      <c r="G4" s="264" t="s">
        <v>395</v>
      </c>
      <c r="H4" s="114">
        <v>0</v>
      </c>
      <c r="I4" s="270" t="s">
        <v>415</v>
      </c>
      <c r="J4" s="98" t="s">
        <v>26</v>
      </c>
      <c r="K4" s="98" t="s">
        <v>26</v>
      </c>
      <c r="L4" s="273" t="s">
        <v>414</v>
      </c>
      <c r="M4" s="114">
        <v>0</v>
      </c>
      <c r="N4" s="98" t="s">
        <v>26</v>
      </c>
      <c r="O4" s="114">
        <v>0</v>
      </c>
      <c r="P4" s="98" t="s">
        <v>26</v>
      </c>
      <c r="Q4" s="178">
        <f t="shared" ref="Q4:Q17" si="0">COUNTIF(B4:P4,0)</f>
        <v>5</v>
      </c>
      <c r="R4" s="179">
        <f>COUNTIF(B4:P4,"X")+'2021'!R4</f>
        <v>175</v>
      </c>
      <c r="S4" s="180">
        <f>COUNTIF(B4:P4,0)+'2021'!S4</f>
        <v>48</v>
      </c>
      <c r="T4" s="223">
        <f>SUM(R4:S4)</f>
        <v>223</v>
      </c>
      <c r="U4" s="225">
        <f>R4/T4</f>
        <v>0.7847533632286996</v>
      </c>
    </row>
    <row r="5" spans="1:21" ht="12.75" customHeight="1" x14ac:dyDescent="0.2">
      <c r="A5" s="128" t="s">
        <v>293</v>
      </c>
      <c r="B5" s="229" t="s">
        <v>26</v>
      </c>
      <c r="C5" s="230" t="s">
        <v>26</v>
      </c>
      <c r="D5" s="230" t="s">
        <v>26</v>
      </c>
      <c r="E5" s="228">
        <v>0</v>
      </c>
      <c r="F5" s="230" t="s">
        <v>26</v>
      </c>
      <c r="G5" s="265"/>
      <c r="H5" s="230" t="s">
        <v>26</v>
      </c>
      <c r="I5" s="271"/>
      <c r="J5" s="228">
        <v>0</v>
      </c>
      <c r="K5" s="228">
        <v>0</v>
      </c>
      <c r="L5" s="274"/>
      <c r="M5" s="228">
        <v>0</v>
      </c>
      <c r="N5" s="230" t="s">
        <v>26</v>
      </c>
      <c r="O5" s="230" t="s">
        <v>26</v>
      </c>
      <c r="P5" s="230" t="s">
        <v>26</v>
      </c>
      <c r="Q5" s="178">
        <f t="shared" si="0"/>
        <v>4</v>
      </c>
      <c r="R5" s="185">
        <f>COUNTIF(B5:P5,"X")+'2021'!R5</f>
        <v>34</v>
      </c>
      <c r="S5" s="186">
        <f>COUNTIF(B5:P5,0)+'2021'!S5</f>
        <v>17</v>
      </c>
      <c r="T5" s="187">
        <f>SUM(R5:S5)</f>
        <v>51</v>
      </c>
      <c r="U5" s="226">
        <f>R5/T5</f>
        <v>0.66666666666666663</v>
      </c>
    </row>
    <row r="6" spans="1:21" x14ac:dyDescent="0.2">
      <c r="A6" s="183" t="s">
        <v>3</v>
      </c>
      <c r="B6" s="102" t="s">
        <v>26</v>
      </c>
      <c r="C6" s="99" t="s">
        <v>26</v>
      </c>
      <c r="D6" s="96">
        <v>0</v>
      </c>
      <c r="E6" s="99" t="s">
        <v>26</v>
      </c>
      <c r="F6" s="99" t="s">
        <v>26</v>
      </c>
      <c r="G6" s="265"/>
      <c r="H6" s="99" t="s">
        <v>26</v>
      </c>
      <c r="I6" s="271"/>
      <c r="J6" s="96">
        <v>0</v>
      </c>
      <c r="K6" s="99" t="s">
        <v>26</v>
      </c>
      <c r="L6" s="278"/>
      <c r="M6" s="99" t="s">
        <v>26</v>
      </c>
      <c r="N6" s="96">
        <v>0</v>
      </c>
      <c r="O6" s="96">
        <v>0</v>
      </c>
      <c r="P6" s="99" t="s">
        <v>26</v>
      </c>
      <c r="Q6" s="178">
        <f t="shared" si="0"/>
        <v>4</v>
      </c>
      <c r="R6" s="185">
        <f>COUNTIF(B6:P6,"X")+'2021'!R7</f>
        <v>142</v>
      </c>
      <c r="S6" s="186">
        <f>COUNTIF(B6:P6,0)+'2021'!S7</f>
        <v>81</v>
      </c>
      <c r="T6" s="187">
        <f t="shared" ref="T6:T17" si="1">SUM(R6:S6)</f>
        <v>223</v>
      </c>
      <c r="U6" s="182">
        <f t="shared" ref="U6:U17" si="2">R6/T6</f>
        <v>0.63677130044843044</v>
      </c>
    </row>
    <row r="7" spans="1:21" x14ac:dyDescent="0.2">
      <c r="A7" s="183" t="s">
        <v>4</v>
      </c>
      <c r="B7" s="102" t="s">
        <v>26</v>
      </c>
      <c r="C7" s="96">
        <v>0</v>
      </c>
      <c r="D7" s="96">
        <v>0</v>
      </c>
      <c r="E7" s="99" t="s">
        <v>26</v>
      </c>
      <c r="F7" s="96">
        <v>0</v>
      </c>
      <c r="G7" s="265"/>
      <c r="H7" s="96">
        <v>0</v>
      </c>
      <c r="I7" s="271"/>
      <c r="J7" s="96">
        <v>0</v>
      </c>
      <c r="K7" s="96">
        <v>0</v>
      </c>
      <c r="L7" s="278"/>
      <c r="M7" s="99" t="s">
        <v>26</v>
      </c>
      <c r="N7" s="96">
        <v>0</v>
      </c>
      <c r="O7" s="99" t="s">
        <v>26</v>
      </c>
      <c r="P7" s="99" t="s">
        <v>26</v>
      </c>
      <c r="Q7" s="178">
        <f t="shared" si="0"/>
        <v>7</v>
      </c>
      <c r="R7" s="185">
        <f>COUNTIF(B7:P7,"X")+'2021'!R8</f>
        <v>131</v>
      </c>
      <c r="S7" s="186">
        <f>COUNTIF(B7:P7,0)+'2021'!S8</f>
        <v>92</v>
      </c>
      <c r="T7" s="187">
        <f t="shared" si="1"/>
        <v>223</v>
      </c>
      <c r="U7" s="182">
        <f t="shared" si="2"/>
        <v>0.58744394618834084</v>
      </c>
    </row>
    <row r="8" spans="1:21" x14ac:dyDescent="0.2">
      <c r="A8" s="183" t="s">
        <v>5</v>
      </c>
      <c r="B8" s="102" t="s">
        <v>26</v>
      </c>
      <c r="C8" s="99" t="s">
        <v>26</v>
      </c>
      <c r="D8" s="96">
        <v>0</v>
      </c>
      <c r="E8" s="99" t="s">
        <v>26</v>
      </c>
      <c r="F8" s="99" t="s">
        <v>26</v>
      </c>
      <c r="G8" s="265"/>
      <c r="H8" s="99" t="s">
        <v>26</v>
      </c>
      <c r="I8" s="271"/>
      <c r="J8" s="96">
        <v>0</v>
      </c>
      <c r="K8" s="99" t="s">
        <v>26</v>
      </c>
      <c r="L8" s="278"/>
      <c r="M8" s="99" t="s">
        <v>26</v>
      </c>
      <c r="N8" s="99" t="s">
        <v>26</v>
      </c>
      <c r="O8" s="99" t="s">
        <v>26</v>
      </c>
      <c r="P8" s="99" t="s">
        <v>26</v>
      </c>
      <c r="Q8" s="178">
        <f t="shared" si="0"/>
        <v>2</v>
      </c>
      <c r="R8" s="185">
        <f>COUNTIF(B8:P8,"X")+'2021'!R9</f>
        <v>184</v>
      </c>
      <c r="S8" s="186">
        <f>COUNTIF(B8:P8,0)+'2021'!S9</f>
        <v>39</v>
      </c>
      <c r="T8" s="187">
        <f t="shared" si="1"/>
        <v>223</v>
      </c>
      <c r="U8" s="182">
        <f t="shared" si="2"/>
        <v>0.82511210762331844</v>
      </c>
    </row>
    <row r="9" spans="1:21" x14ac:dyDescent="0.2">
      <c r="A9" s="183" t="s">
        <v>11</v>
      </c>
      <c r="B9" s="100" t="s">
        <v>26</v>
      </c>
      <c r="C9" s="6" t="s">
        <v>26</v>
      </c>
      <c r="D9" s="6" t="s">
        <v>26</v>
      </c>
      <c r="E9" s="6" t="s">
        <v>26</v>
      </c>
      <c r="F9" s="6" t="s">
        <v>26</v>
      </c>
      <c r="G9" s="265"/>
      <c r="H9" s="6" t="s">
        <v>26</v>
      </c>
      <c r="I9" s="271"/>
      <c r="J9" s="107" t="s">
        <v>48</v>
      </c>
      <c r="K9" s="6" t="s">
        <v>26</v>
      </c>
      <c r="L9" s="278"/>
      <c r="M9" s="6" t="s">
        <v>26</v>
      </c>
      <c r="N9" s="6" t="s">
        <v>26</v>
      </c>
      <c r="O9" s="6" t="s">
        <v>26</v>
      </c>
      <c r="P9" s="6" t="s">
        <v>26</v>
      </c>
      <c r="Q9" s="178">
        <f t="shared" si="0"/>
        <v>1</v>
      </c>
      <c r="R9" s="185">
        <f>COUNTIF(B9:P9,"X")+'2021'!R10</f>
        <v>219</v>
      </c>
      <c r="S9" s="186">
        <f>COUNTIF(B9:P9,0)+'2021'!S10</f>
        <v>4</v>
      </c>
      <c r="T9" s="187">
        <f t="shared" si="1"/>
        <v>223</v>
      </c>
      <c r="U9" s="182">
        <f t="shared" si="2"/>
        <v>0.98206278026905824</v>
      </c>
    </row>
    <row r="10" spans="1:21" x14ac:dyDescent="0.2">
      <c r="A10" s="183" t="s">
        <v>47</v>
      </c>
      <c r="B10" s="127">
        <v>0</v>
      </c>
      <c r="C10" s="99" t="s">
        <v>26</v>
      </c>
      <c r="D10" s="99" t="s">
        <v>26</v>
      </c>
      <c r="E10" s="96">
        <v>0</v>
      </c>
      <c r="F10" s="96">
        <v>0</v>
      </c>
      <c r="G10" s="265"/>
      <c r="H10" s="96">
        <v>0</v>
      </c>
      <c r="I10" s="271"/>
      <c r="J10" s="99" t="s">
        <v>26</v>
      </c>
      <c r="K10" s="96">
        <v>0</v>
      </c>
      <c r="L10" s="278"/>
      <c r="M10" s="99" t="s">
        <v>26</v>
      </c>
      <c r="N10" s="99" t="s">
        <v>26</v>
      </c>
      <c r="O10" s="99" t="s">
        <v>26</v>
      </c>
      <c r="P10" s="99" t="s">
        <v>26</v>
      </c>
      <c r="Q10" s="178">
        <f t="shared" si="0"/>
        <v>5</v>
      </c>
      <c r="R10" s="185">
        <f>COUNTIF(B10:P10,"X")+'2021'!R11</f>
        <v>140</v>
      </c>
      <c r="S10" s="186">
        <f>COUNTIF(B10:P10,0)+'2021'!S11</f>
        <v>83</v>
      </c>
      <c r="T10" s="187">
        <f t="shared" si="1"/>
        <v>223</v>
      </c>
      <c r="U10" s="182">
        <f t="shared" si="2"/>
        <v>0.62780269058295968</v>
      </c>
    </row>
    <row r="11" spans="1:21" x14ac:dyDescent="0.2">
      <c r="A11" s="183" t="s">
        <v>6</v>
      </c>
      <c r="B11" s="100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265"/>
      <c r="H11" s="6" t="s">
        <v>26</v>
      </c>
      <c r="I11" s="271"/>
      <c r="J11" s="6" t="s">
        <v>26</v>
      </c>
      <c r="K11" s="6" t="s">
        <v>26</v>
      </c>
      <c r="L11" s="278"/>
      <c r="M11" s="107" t="s">
        <v>48</v>
      </c>
      <c r="N11" s="6" t="s">
        <v>26</v>
      </c>
      <c r="O11" s="99" t="s">
        <v>26</v>
      </c>
      <c r="P11" s="6" t="s">
        <v>26</v>
      </c>
      <c r="Q11" s="178">
        <f t="shared" si="0"/>
        <v>1</v>
      </c>
      <c r="R11" s="185">
        <f>COUNTIF(B11:P11,"X")+'2021'!R12</f>
        <v>220</v>
      </c>
      <c r="S11" s="186">
        <f>COUNTIF(B11:P11,0)+'2021'!S12</f>
        <v>3</v>
      </c>
      <c r="T11" s="187">
        <f t="shared" si="1"/>
        <v>223</v>
      </c>
      <c r="U11" s="182">
        <f t="shared" si="2"/>
        <v>0.98654708520179368</v>
      </c>
    </row>
    <row r="12" spans="1:21" x14ac:dyDescent="0.2">
      <c r="A12" s="183" t="s">
        <v>8</v>
      </c>
      <c r="B12" s="102" t="s">
        <v>26</v>
      </c>
      <c r="C12" s="99" t="s">
        <v>26</v>
      </c>
      <c r="D12" s="96">
        <v>0</v>
      </c>
      <c r="E12" s="96">
        <v>0</v>
      </c>
      <c r="F12" s="99" t="s">
        <v>26</v>
      </c>
      <c r="G12" s="265"/>
      <c r="H12" s="96">
        <v>0</v>
      </c>
      <c r="I12" s="271"/>
      <c r="J12" s="99" t="s">
        <v>26</v>
      </c>
      <c r="K12" s="99" t="s">
        <v>26</v>
      </c>
      <c r="L12" s="278"/>
      <c r="M12" s="96">
        <v>0</v>
      </c>
      <c r="N12" s="96">
        <v>0</v>
      </c>
      <c r="O12" s="96">
        <v>0</v>
      </c>
      <c r="P12" s="96">
        <v>0</v>
      </c>
      <c r="Q12" s="178">
        <f t="shared" si="0"/>
        <v>7</v>
      </c>
      <c r="R12" s="185">
        <f>COUNTIF(B12:P12,"X")+'2021'!R13</f>
        <v>132</v>
      </c>
      <c r="S12" s="186">
        <f>COUNTIF(B12:P12,0)+'2021'!S13</f>
        <v>91</v>
      </c>
      <c r="T12" s="187">
        <f t="shared" si="1"/>
        <v>223</v>
      </c>
      <c r="U12" s="182">
        <f t="shared" si="2"/>
        <v>0.59192825112107628</v>
      </c>
    </row>
    <row r="13" spans="1:21" x14ac:dyDescent="0.2">
      <c r="A13" s="183" t="s">
        <v>13</v>
      </c>
      <c r="B13" s="102" t="s">
        <v>26</v>
      </c>
      <c r="C13" s="99" t="s">
        <v>26</v>
      </c>
      <c r="D13" s="99" t="s">
        <v>26</v>
      </c>
      <c r="E13" s="99" t="s">
        <v>26</v>
      </c>
      <c r="F13" s="96">
        <v>0</v>
      </c>
      <c r="G13" s="265"/>
      <c r="H13" s="96">
        <v>0</v>
      </c>
      <c r="I13" s="271"/>
      <c r="J13" s="99" t="s">
        <v>26</v>
      </c>
      <c r="K13" s="99" t="s">
        <v>26</v>
      </c>
      <c r="L13" s="278"/>
      <c r="M13" s="96">
        <v>0</v>
      </c>
      <c r="N13" s="96">
        <v>0</v>
      </c>
      <c r="O13" s="99" t="s">
        <v>26</v>
      </c>
      <c r="P13" s="96">
        <v>0</v>
      </c>
      <c r="Q13" s="178">
        <f t="shared" si="0"/>
        <v>5</v>
      </c>
      <c r="R13" s="185">
        <f>COUNTIF(B13:P13,"X")+'2021'!R14</f>
        <v>135</v>
      </c>
      <c r="S13" s="186">
        <f>COUNTIF(B13:P13,0)+'2021'!S14</f>
        <v>88</v>
      </c>
      <c r="T13" s="187">
        <f t="shared" si="1"/>
        <v>223</v>
      </c>
      <c r="U13" s="182">
        <f t="shared" si="2"/>
        <v>0.60538116591928248</v>
      </c>
    </row>
    <row r="14" spans="1:21" x14ac:dyDescent="0.2">
      <c r="A14" s="183" t="s">
        <v>9</v>
      </c>
      <c r="B14" s="102" t="s">
        <v>26</v>
      </c>
      <c r="C14" s="99" t="s">
        <v>26</v>
      </c>
      <c r="D14" s="96">
        <v>0</v>
      </c>
      <c r="E14" s="99" t="s">
        <v>26</v>
      </c>
      <c r="F14" s="99" t="s">
        <v>26</v>
      </c>
      <c r="G14" s="265"/>
      <c r="H14" s="99" t="s">
        <v>26</v>
      </c>
      <c r="I14" s="271"/>
      <c r="J14" s="96">
        <v>0</v>
      </c>
      <c r="K14" s="99" t="s">
        <v>26</v>
      </c>
      <c r="L14" s="278"/>
      <c r="M14" s="96">
        <v>0</v>
      </c>
      <c r="N14" s="96">
        <v>0</v>
      </c>
      <c r="O14" s="96">
        <v>0</v>
      </c>
      <c r="P14" s="99" t="s">
        <v>26</v>
      </c>
      <c r="Q14" s="178">
        <f t="shared" si="0"/>
        <v>5</v>
      </c>
      <c r="R14" s="185">
        <f>COUNTIF(B14:P14,"X")+'2021'!R15</f>
        <v>149</v>
      </c>
      <c r="S14" s="186">
        <f>COUNTIF(B14:P14,0)+'2021'!S15</f>
        <v>74</v>
      </c>
      <c r="T14" s="187">
        <f t="shared" si="1"/>
        <v>223</v>
      </c>
      <c r="U14" s="182">
        <f t="shared" si="2"/>
        <v>0.66816143497757852</v>
      </c>
    </row>
    <row r="15" spans="1:21" x14ac:dyDescent="0.2">
      <c r="A15" s="183" t="s">
        <v>10</v>
      </c>
      <c r="B15" s="102" t="s">
        <v>26</v>
      </c>
      <c r="C15" s="99" t="s">
        <v>26</v>
      </c>
      <c r="D15" s="99" t="s">
        <v>26</v>
      </c>
      <c r="E15" s="99" t="s">
        <v>26</v>
      </c>
      <c r="F15" s="96">
        <v>0</v>
      </c>
      <c r="G15" s="265"/>
      <c r="H15" s="99" t="s">
        <v>26</v>
      </c>
      <c r="I15" s="271"/>
      <c r="J15" s="96">
        <v>0</v>
      </c>
      <c r="K15" s="99" t="s">
        <v>26</v>
      </c>
      <c r="L15" s="278"/>
      <c r="M15" s="96">
        <v>0</v>
      </c>
      <c r="N15" s="96">
        <v>0</v>
      </c>
      <c r="O15" s="99" t="s">
        <v>26</v>
      </c>
      <c r="P15" s="99" t="s">
        <v>26</v>
      </c>
      <c r="Q15" s="178">
        <f t="shared" si="0"/>
        <v>4</v>
      </c>
      <c r="R15" s="185">
        <f>COUNTIF(B15:P15,"X")+'2021'!R16</f>
        <v>138</v>
      </c>
      <c r="S15" s="186">
        <f>COUNTIF(B15:P15,0)+'2021'!S16</f>
        <v>85</v>
      </c>
      <c r="T15" s="187">
        <f t="shared" si="1"/>
        <v>223</v>
      </c>
      <c r="U15" s="182">
        <f t="shared" si="2"/>
        <v>0.6188340807174888</v>
      </c>
    </row>
    <row r="16" spans="1:21" x14ac:dyDescent="0.2">
      <c r="A16" s="243" t="s">
        <v>394</v>
      </c>
      <c r="B16" s="238"/>
      <c r="C16" s="237"/>
      <c r="D16" s="237"/>
      <c r="E16" s="244">
        <v>0</v>
      </c>
      <c r="F16" s="240" t="s">
        <v>26</v>
      </c>
      <c r="G16" s="265"/>
      <c r="H16" s="240" t="s">
        <v>26</v>
      </c>
      <c r="I16" s="271"/>
      <c r="J16" s="244">
        <v>0</v>
      </c>
      <c r="K16" s="240" t="s">
        <v>26</v>
      </c>
      <c r="L16" s="278"/>
      <c r="M16" s="244">
        <v>0</v>
      </c>
      <c r="N16" s="244">
        <v>0</v>
      </c>
      <c r="O16" s="244">
        <v>0</v>
      </c>
      <c r="P16" s="240" t="s">
        <v>26</v>
      </c>
      <c r="Q16" s="178">
        <f t="shared" si="0"/>
        <v>5</v>
      </c>
      <c r="R16" s="212"/>
      <c r="S16" s="241"/>
      <c r="T16" s="242"/>
      <c r="U16" s="225"/>
    </row>
    <row r="17" spans="1:21" ht="13.5" thickBot="1" x14ac:dyDescent="0.25">
      <c r="A17" s="191" t="s">
        <v>12</v>
      </c>
      <c r="B17" s="134" t="s">
        <v>26</v>
      </c>
      <c r="C17" s="115">
        <v>0</v>
      </c>
      <c r="D17" s="101" t="s">
        <v>26</v>
      </c>
      <c r="E17" s="101" t="s">
        <v>26</v>
      </c>
      <c r="F17" s="101" t="s">
        <v>26</v>
      </c>
      <c r="G17" s="266"/>
      <c r="H17" s="115">
        <v>0</v>
      </c>
      <c r="I17" s="272"/>
      <c r="J17" s="115">
        <v>0</v>
      </c>
      <c r="K17" s="101" t="s">
        <v>26</v>
      </c>
      <c r="L17" s="279"/>
      <c r="M17" s="115">
        <v>0</v>
      </c>
      <c r="N17" s="101" t="s">
        <v>26</v>
      </c>
      <c r="O17" s="101" t="s">
        <v>26</v>
      </c>
      <c r="P17" s="101" t="s">
        <v>26</v>
      </c>
      <c r="Q17" s="194">
        <f t="shared" si="0"/>
        <v>4</v>
      </c>
      <c r="R17" s="195">
        <f>COUNTIF(B17:P17,"X")+'2021'!R17</f>
        <v>145</v>
      </c>
      <c r="S17" s="196">
        <f>COUNTIF(B17:P17,0)+'2021'!S17</f>
        <v>78</v>
      </c>
      <c r="T17" s="197">
        <f t="shared" si="1"/>
        <v>223</v>
      </c>
      <c r="U17" s="198">
        <f t="shared" si="2"/>
        <v>0.65022421524663676</v>
      </c>
    </row>
    <row r="18" spans="1:21" hidden="1" x14ac:dyDescent="0.2">
      <c r="A18" s="199"/>
      <c r="B18" s="200"/>
      <c r="C18" s="200"/>
      <c r="D18" s="200"/>
      <c r="E18" s="200"/>
      <c r="P18" s="201" t="s">
        <v>67</v>
      </c>
      <c r="Q18" s="201">
        <f>SUM(Q4:Q17)</f>
        <v>59</v>
      </c>
      <c r="R18" s="219"/>
    </row>
    <row r="19" spans="1:21" hidden="1" x14ac:dyDescent="0.2">
      <c r="A19" s="199"/>
      <c r="B19" s="200"/>
      <c r="C19" s="200"/>
      <c r="D19" s="200"/>
      <c r="E19" s="200"/>
      <c r="P19" s="202" t="s">
        <v>72</v>
      </c>
      <c r="Q19" s="202">
        <v>10</v>
      </c>
      <c r="R19" s="219"/>
    </row>
    <row r="20" spans="1:21" ht="12" hidden="1" customHeight="1" x14ac:dyDescent="0.2">
      <c r="A20" s="199"/>
      <c r="B20" s="200"/>
      <c r="C20" s="200"/>
      <c r="D20" s="200"/>
      <c r="E20" s="200"/>
      <c r="P20" s="203" t="s">
        <v>73</v>
      </c>
      <c r="Q20" s="204">
        <f>SUM(1/(14*Q19)*Q18)</f>
        <v>0.42142857142857143</v>
      </c>
      <c r="R20" s="219"/>
    </row>
    <row r="21" spans="1:21" ht="11.25" hidden="1" customHeight="1" x14ac:dyDescent="0.2">
      <c r="A21" s="199"/>
      <c r="B21" s="200"/>
      <c r="C21" s="200"/>
      <c r="D21" s="200"/>
      <c r="E21" s="200"/>
      <c r="P21" s="205" t="s">
        <v>74</v>
      </c>
      <c r="Q21" s="204">
        <f>1-Q20</f>
        <v>0.57857142857142851</v>
      </c>
      <c r="R21" s="219"/>
    </row>
    <row r="22" spans="1:21" hidden="1" x14ac:dyDescent="0.2">
      <c r="A22" s="199" t="s">
        <v>74</v>
      </c>
      <c r="B22" s="200">
        <f t="shared" ref="B22:P22" si="3">COUNTIF(B4:B17,"X")</f>
        <v>12</v>
      </c>
      <c r="C22" s="200">
        <f t="shared" si="3"/>
        <v>11</v>
      </c>
      <c r="D22" s="206">
        <f t="shared" si="3"/>
        <v>7</v>
      </c>
      <c r="E22" s="207">
        <f t="shared" si="3"/>
        <v>9</v>
      </c>
      <c r="F22" s="200">
        <f t="shared" si="3"/>
        <v>10</v>
      </c>
      <c r="G22" s="200">
        <f t="shared" si="3"/>
        <v>0</v>
      </c>
      <c r="H22" s="200">
        <f t="shared" si="3"/>
        <v>8</v>
      </c>
      <c r="I22" s="200"/>
      <c r="J22" s="200">
        <f t="shared" si="3"/>
        <v>5</v>
      </c>
      <c r="K22" s="200">
        <f t="shared" si="3"/>
        <v>11</v>
      </c>
      <c r="L22" s="200"/>
      <c r="M22" s="200">
        <f t="shared" si="3"/>
        <v>5</v>
      </c>
      <c r="N22" s="200">
        <f t="shared" si="3"/>
        <v>7</v>
      </c>
      <c r="O22" s="200">
        <f t="shared" si="3"/>
        <v>9</v>
      </c>
      <c r="P22" s="200">
        <f t="shared" si="3"/>
        <v>12</v>
      </c>
      <c r="R22" s="219"/>
    </row>
    <row r="23" spans="1:21" s="211" customFormat="1" hidden="1" x14ac:dyDescent="0.2">
      <c r="A23" s="208" t="s">
        <v>73</v>
      </c>
      <c r="B23" s="209">
        <f>COUNTIF(B4:B17,0)</f>
        <v>1</v>
      </c>
      <c r="C23" s="209">
        <f>COUNTIF(C4:C17,0)</f>
        <v>2</v>
      </c>
      <c r="D23" s="210">
        <f>COUNTIF(D4:D17,0)</f>
        <v>6</v>
      </c>
      <c r="E23" s="209">
        <f>COUNTIF(E4:E17,0)</f>
        <v>5</v>
      </c>
      <c r="F23" s="209">
        <f t="shared" ref="F23:P23" si="4">COUNTIF(F4:F17,0)</f>
        <v>4</v>
      </c>
      <c r="G23" s="209">
        <f t="shared" si="4"/>
        <v>0</v>
      </c>
      <c r="H23" s="209">
        <f t="shared" si="4"/>
        <v>6</v>
      </c>
      <c r="I23" s="209"/>
      <c r="J23" s="209">
        <f t="shared" si="4"/>
        <v>9</v>
      </c>
      <c r="K23" s="209">
        <f t="shared" si="4"/>
        <v>3</v>
      </c>
      <c r="L23" s="209"/>
      <c r="M23" s="209">
        <f t="shared" si="4"/>
        <v>9</v>
      </c>
      <c r="N23" s="209">
        <f t="shared" si="4"/>
        <v>7</v>
      </c>
      <c r="O23" s="209">
        <f t="shared" si="4"/>
        <v>5</v>
      </c>
      <c r="P23" s="209">
        <f t="shared" si="4"/>
        <v>2</v>
      </c>
      <c r="R23" s="220"/>
    </row>
    <row r="24" spans="1:21" ht="14.25" customHeight="1" x14ac:dyDescent="0.2"/>
  </sheetData>
  <sheetProtection password="8099" sheet="1"/>
  <mergeCells count="4">
    <mergeCell ref="A1:Q1"/>
    <mergeCell ref="G4:G17"/>
    <mergeCell ref="L4:L17"/>
    <mergeCell ref="I4:I17"/>
  </mergeCells>
  <printOptions horizontalCentered="1"/>
  <pageMargins left="0" right="0" top="0.39370078740157483" bottom="0.39370078740157483" header="0" footer="0"/>
  <pageSetup paperSize="9" orientation="landscape" r:id="rId1"/>
  <ignoredErrors>
    <ignoredError sqref="M11 J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8869-21AA-46F4-9A60-2FEE9E1BBC98}">
  <dimension ref="A1:T24"/>
  <sheetViews>
    <sheetView tabSelected="1" workbookViewId="0">
      <selection activeCell="A23" sqref="A18:XFD23"/>
    </sheetView>
  </sheetViews>
  <sheetFormatPr baseColWidth="10" defaultRowHeight="12.75" x14ac:dyDescent="0.2"/>
  <cols>
    <col min="1" max="1" width="18.7109375" style="165" customWidth="1"/>
    <col min="2" max="15" width="8.140625" style="165" customWidth="1"/>
    <col min="16" max="16" width="7.5703125" style="165" customWidth="1"/>
    <col min="17" max="18" width="14.7109375" style="165" hidden="1" customWidth="1"/>
    <col min="19" max="19" width="11.42578125" style="165" hidden="1" customWidth="1"/>
    <col min="20" max="20" width="18.85546875" style="165" hidden="1" customWidth="1"/>
    <col min="21" max="16384" width="11.42578125" style="165"/>
  </cols>
  <sheetData>
    <row r="1" spans="1:20" x14ac:dyDescent="0.2">
      <c r="A1" s="251" t="s">
        <v>397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</row>
    <row r="2" spans="1:20" ht="13.5" thickBot="1" x14ac:dyDescent="0.25"/>
    <row r="3" spans="1:20" ht="13.5" thickBot="1" x14ac:dyDescent="0.25">
      <c r="A3" s="166" t="s">
        <v>0</v>
      </c>
      <c r="B3" s="63" t="s">
        <v>398</v>
      </c>
      <c r="C3" s="2" t="s">
        <v>399</v>
      </c>
      <c r="D3" s="239" t="s">
        <v>400</v>
      </c>
      <c r="E3" s="2" t="s">
        <v>401</v>
      </c>
      <c r="F3" s="2" t="s">
        <v>402</v>
      </c>
      <c r="G3" s="2" t="s">
        <v>411</v>
      </c>
      <c r="H3" s="2" t="s">
        <v>403</v>
      </c>
      <c r="I3" s="2" t="s">
        <v>404</v>
      </c>
      <c r="J3" s="2" t="s">
        <v>405</v>
      </c>
      <c r="K3" s="2" t="s">
        <v>406</v>
      </c>
      <c r="L3" s="2" t="s">
        <v>407</v>
      </c>
      <c r="M3" s="2" t="s">
        <v>408</v>
      </c>
      <c r="N3" s="22" t="s">
        <v>409</v>
      </c>
      <c r="O3" s="22" t="s">
        <v>410</v>
      </c>
      <c r="P3" s="170" t="s">
        <v>45</v>
      </c>
      <c r="Q3" s="171" t="s">
        <v>110</v>
      </c>
      <c r="R3" s="172" t="s">
        <v>111</v>
      </c>
      <c r="S3" s="168" t="s">
        <v>113</v>
      </c>
      <c r="T3" s="173" t="s">
        <v>112</v>
      </c>
    </row>
    <row r="4" spans="1:20" ht="12.75" customHeight="1" x14ac:dyDescent="0.2">
      <c r="A4" s="174" t="s">
        <v>1</v>
      </c>
      <c r="B4" s="140" t="s">
        <v>26</v>
      </c>
      <c r="C4" s="98" t="s">
        <v>26</v>
      </c>
      <c r="D4" s="98" t="s">
        <v>26</v>
      </c>
      <c r="E4" s="114">
        <v>0</v>
      </c>
      <c r="F4" s="114">
        <v>0</v>
      </c>
      <c r="G4" s="273" t="s">
        <v>412</v>
      </c>
      <c r="H4" s="114">
        <v>0</v>
      </c>
      <c r="I4" s="98" t="s">
        <v>26</v>
      </c>
      <c r="J4" s="98"/>
      <c r="K4" s="98"/>
      <c r="L4" s="245"/>
      <c r="M4" s="98"/>
      <c r="N4" s="245"/>
      <c r="O4" s="98"/>
      <c r="P4" s="178">
        <f t="shared" ref="P4:P17" si="0">COUNTIF(B4:O4,0)</f>
        <v>3</v>
      </c>
      <c r="Q4" s="179">
        <f>COUNTIF(B4:O4,"X")+'2021'!R4</f>
        <v>172</v>
      </c>
      <c r="R4" s="180">
        <f>COUNTIF(B4:O4,0)+'2021'!S4</f>
        <v>46</v>
      </c>
      <c r="S4" s="223">
        <f>SUM(Q4:R4)</f>
        <v>218</v>
      </c>
      <c r="T4" s="225">
        <f>Q4/S4</f>
        <v>0.78899082568807344</v>
      </c>
    </row>
    <row r="5" spans="1:20" ht="12.75" customHeight="1" x14ac:dyDescent="0.2">
      <c r="A5" s="128" t="s">
        <v>293</v>
      </c>
      <c r="B5" s="229" t="s">
        <v>26</v>
      </c>
      <c r="C5" s="230" t="s">
        <v>26</v>
      </c>
      <c r="D5" s="230" t="s">
        <v>26</v>
      </c>
      <c r="E5" s="228">
        <v>0</v>
      </c>
      <c r="F5" s="230" t="s">
        <v>26</v>
      </c>
      <c r="G5" s="274"/>
      <c r="H5" s="230" t="s">
        <v>26</v>
      </c>
      <c r="I5" s="230" t="s">
        <v>26</v>
      </c>
      <c r="J5" s="246"/>
      <c r="K5" s="246"/>
      <c r="L5" s="246"/>
      <c r="M5" s="230"/>
      <c r="N5" s="230"/>
      <c r="O5" s="230"/>
      <c r="P5" s="178">
        <f t="shared" si="0"/>
        <v>1</v>
      </c>
      <c r="Q5" s="185">
        <f>COUNTIF(B5:O5,"X")+'2021'!R5</f>
        <v>32</v>
      </c>
      <c r="R5" s="186">
        <f>COUNTIF(B5:O5,0)+'2021'!S5</f>
        <v>14</v>
      </c>
      <c r="S5" s="187">
        <f>SUM(Q5:R5)</f>
        <v>46</v>
      </c>
      <c r="T5" s="226">
        <f>Q5/S5</f>
        <v>0.69565217391304346</v>
      </c>
    </row>
    <row r="6" spans="1:20" x14ac:dyDescent="0.2">
      <c r="A6" s="183" t="s">
        <v>3</v>
      </c>
      <c r="B6" s="102" t="s">
        <v>26</v>
      </c>
      <c r="C6" s="99" t="s">
        <v>26</v>
      </c>
      <c r="D6" s="96">
        <v>0</v>
      </c>
      <c r="E6" s="99" t="s">
        <v>26</v>
      </c>
      <c r="F6" s="99" t="s">
        <v>26</v>
      </c>
      <c r="G6" s="278"/>
      <c r="H6" s="99" t="s">
        <v>26</v>
      </c>
      <c r="I6" s="99" t="s">
        <v>26</v>
      </c>
      <c r="J6" s="99"/>
      <c r="K6" s="99"/>
      <c r="L6" s="99"/>
      <c r="M6" s="235"/>
      <c r="N6" s="235"/>
      <c r="O6" s="99"/>
      <c r="P6" s="178">
        <f t="shared" si="0"/>
        <v>1</v>
      </c>
      <c r="Q6" s="185">
        <f>COUNTIF(B6:O6,"X")+'2021'!R7</f>
        <v>140</v>
      </c>
      <c r="R6" s="186">
        <f>COUNTIF(B6:O6,0)+'2021'!S7</f>
        <v>78</v>
      </c>
      <c r="S6" s="187">
        <f t="shared" ref="S6:S17" si="1">SUM(Q6:R6)</f>
        <v>218</v>
      </c>
      <c r="T6" s="182">
        <f t="shared" ref="T6:T17" si="2">Q6/S6</f>
        <v>0.64220183486238536</v>
      </c>
    </row>
    <row r="7" spans="1:20" x14ac:dyDescent="0.2">
      <c r="A7" s="183" t="s">
        <v>4</v>
      </c>
      <c r="B7" s="102" t="s">
        <v>26</v>
      </c>
      <c r="C7" s="96">
        <v>0</v>
      </c>
      <c r="D7" s="99" t="s">
        <v>26</v>
      </c>
      <c r="E7" s="96">
        <v>0</v>
      </c>
      <c r="F7" s="96">
        <v>0</v>
      </c>
      <c r="G7" s="278"/>
      <c r="H7" s="99" t="s">
        <v>26</v>
      </c>
      <c r="I7" s="280">
        <v>0</v>
      </c>
      <c r="J7" s="235"/>
      <c r="K7" s="235"/>
      <c r="L7" s="99"/>
      <c r="M7" s="235"/>
      <c r="N7" s="99"/>
      <c r="O7" s="99"/>
      <c r="P7" s="178">
        <f t="shared" si="0"/>
        <v>4</v>
      </c>
      <c r="Q7" s="185">
        <f>COUNTIF(B7:O7,"X")+'2021'!R8</f>
        <v>129</v>
      </c>
      <c r="R7" s="186">
        <f>COUNTIF(B7:O7,0)+'2021'!S8</f>
        <v>89</v>
      </c>
      <c r="S7" s="187">
        <f t="shared" si="1"/>
        <v>218</v>
      </c>
      <c r="T7" s="182">
        <f t="shared" si="2"/>
        <v>0.59174311926605505</v>
      </c>
    </row>
    <row r="8" spans="1:20" x14ac:dyDescent="0.2">
      <c r="A8" s="183" t="s">
        <v>5</v>
      </c>
      <c r="B8" s="102" t="s">
        <v>26</v>
      </c>
      <c r="C8" s="99" t="s">
        <v>26</v>
      </c>
      <c r="D8" s="99" t="s">
        <v>26</v>
      </c>
      <c r="E8" s="99" t="s">
        <v>26</v>
      </c>
      <c r="F8" s="99" t="s">
        <v>26</v>
      </c>
      <c r="G8" s="278"/>
      <c r="H8" s="99" t="s">
        <v>26</v>
      </c>
      <c r="I8" s="99" t="s">
        <v>26</v>
      </c>
      <c r="J8" s="99"/>
      <c r="K8" s="99"/>
      <c r="L8" s="99"/>
      <c r="M8" s="99"/>
      <c r="N8" s="99"/>
      <c r="O8" s="99"/>
      <c r="P8" s="178">
        <f t="shared" si="0"/>
        <v>0</v>
      </c>
      <c r="Q8" s="185">
        <f>COUNTIF(B8:O8,"X")+'2021'!R9</f>
        <v>181</v>
      </c>
      <c r="R8" s="186">
        <f>COUNTIF(B8:O8,0)+'2021'!S9</f>
        <v>37</v>
      </c>
      <c r="S8" s="187">
        <f t="shared" si="1"/>
        <v>218</v>
      </c>
      <c r="T8" s="182">
        <f t="shared" si="2"/>
        <v>0.83027522935779818</v>
      </c>
    </row>
    <row r="9" spans="1:20" x14ac:dyDescent="0.2">
      <c r="A9" s="183" t="s">
        <v>11</v>
      </c>
      <c r="B9" s="100" t="s">
        <v>26</v>
      </c>
      <c r="C9" s="6" t="s">
        <v>26</v>
      </c>
      <c r="D9" s="6" t="s">
        <v>26</v>
      </c>
      <c r="E9" s="6" t="s">
        <v>26</v>
      </c>
      <c r="F9" s="6" t="s">
        <v>26</v>
      </c>
      <c r="G9" s="278"/>
      <c r="H9" s="6" t="s">
        <v>26</v>
      </c>
      <c r="I9" s="6" t="s">
        <v>26</v>
      </c>
      <c r="J9" s="6"/>
      <c r="K9" s="6"/>
      <c r="L9" s="6"/>
      <c r="M9" s="6"/>
      <c r="N9" s="6"/>
      <c r="O9" s="6"/>
      <c r="P9" s="178">
        <f t="shared" si="0"/>
        <v>0</v>
      </c>
      <c r="Q9" s="185">
        <f>COUNTIF(B9:O9,"X")+'2021'!R10</f>
        <v>215</v>
      </c>
      <c r="R9" s="186">
        <f>COUNTIF(B9:O9,0)+'2021'!S10</f>
        <v>3</v>
      </c>
      <c r="S9" s="187">
        <f t="shared" si="1"/>
        <v>218</v>
      </c>
      <c r="T9" s="182">
        <f t="shared" si="2"/>
        <v>0.98623853211009171</v>
      </c>
    </row>
    <row r="10" spans="1:20" x14ac:dyDescent="0.2">
      <c r="A10" s="183" t="s">
        <v>47</v>
      </c>
      <c r="B10" s="127">
        <v>0</v>
      </c>
      <c r="C10" s="99" t="s">
        <v>26</v>
      </c>
      <c r="D10" s="99" t="s">
        <v>26</v>
      </c>
      <c r="E10" s="99" t="s">
        <v>26</v>
      </c>
      <c r="F10" s="99" t="s">
        <v>26</v>
      </c>
      <c r="G10" s="278"/>
      <c r="H10" s="99" t="s">
        <v>26</v>
      </c>
      <c r="I10" s="280">
        <v>0</v>
      </c>
      <c r="J10" s="235"/>
      <c r="K10" s="235"/>
      <c r="L10" s="99"/>
      <c r="M10" s="99"/>
      <c r="N10" s="99"/>
      <c r="O10" s="99"/>
      <c r="P10" s="178">
        <f t="shared" si="0"/>
        <v>2</v>
      </c>
      <c r="Q10" s="185">
        <f>COUNTIF(B10:O10,"X")+'2021'!R11</f>
        <v>138</v>
      </c>
      <c r="R10" s="186">
        <f>COUNTIF(B10:O10,0)+'2021'!S11</f>
        <v>80</v>
      </c>
      <c r="S10" s="187">
        <f t="shared" si="1"/>
        <v>218</v>
      </c>
      <c r="T10" s="182">
        <f t="shared" si="2"/>
        <v>0.6330275229357798</v>
      </c>
    </row>
    <row r="11" spans="1:20" x14ac:dyDescent="0.2">
      <c r="A11" s="183" t="s">
        <v>6</v>
      </c>
      <c r="B11" s="100" t="s">
        <v>26</v>
      </c>
      <c r="C11" s="6" t="s">
        <v>26</v>
      </c>
      <c r="D11" s="107" t="s">
        <v>48</v>
      </c>
      <c r="E11" s="6" t="s">
        <v>26</v>
      </c>
      <c r="F11" s="6" t="s">
        <v>26</v>
      </c>
      <c r="G11" s="278"/>
      <c r="H11" s="6" t="s">
        <v>26</v>
      </c>
      <c r="I11" s="6" t="s">
        <v>26</v>
      </c>
      <c r="J11" s="6"/>
      <c r="K11" s="6"/>
      <c r="L11" s="247"/>
      <c r="M11" s="6"/>
      <c r="N11" s="99"/>
      <c r="O11" s="6"/>
      <c r="P11" s="178">
        <f t="shared" si="0"/>
        <v>1</v>
      </c>
      <c r="Q11" s="185">
        <f>COUNTIF(B11:O11,"X")+'2021'!R12</f>
        <v>215</v>
      </c>
      <c r="R11" s="186">
        <f>COUNTIF(B11:O11,0)+'2021'!S12</f>
        <v>3</v>
      </c>
      <c r="S11" s="187">
        <f t="shared" si="1"/>
        <v>218</v>
      </c>
      <c r="T11" s="182">
        <f t="shared" si="2"/>
        <v>0.98623853211009171</v>
      </c>
    </row>
    <row r="12" spans="1:20" x14ac:dyDescent="0.2">
      <c r="A12" s="183" t="s">
        <v>8</v>
      </c>
      <c r="B12" s="127">
        <v>0</v>
      </c>
      <c r="C12" s="96">
        <v>0</v>
      </c>
      <c r="D12" s="96">
        <v>0</v>
      </c>
      <c r="E12" s="96">
        <v>0</v>
      </c>
      <c r="F12" s="96">
        <v>0</v>
      </c>
      <c r="G12" s="278"/>
      <c r="H12" s="99" t="s">
        <v>26</v>
      </c>
      <c r="I12" s="280">
        <v>0</v>
      </c>
      <c r="J12" s="99"/>
      <c r="K12" s="99"/>
      <c r="L12" s="235"/>
      <c r="M12" s="235"/>
      <c r="N12" s="235"/>
      <c r="O12" s="235"/>
      <c r="P12" s="178">
        <f t="shared" si="0"/>
        <v>6</v>
      </c>
      <c r="Q12" s="185">
        <f>COUNTIF(B12:O12,"X")+'2021'!R13</f>
        <v>128</v>
      </c>
      <c r="R12" s="186">
        <f>COUNTIF(B12:O12,0)+'2021'!S13</f>
        <v>90</v>
      </c>
      <c r="S12" s="187">
        <f t="shared" si="1"/>
        <v>218</v>
      </c>
      <c r="T12" s="182">
        <f t="shared" si="2"/>
        <v>0.58715596330275233</v>
      </c>
    </row>
    <row r="13" spans="1:20" x14ac:dyDescent="0.2">
      <c r="A13" s="183" t="s">
        <v>13</v>
      </c>
      <c r="B13" s="102" t="s">
        <v>26</v>
      </c>
      <c r="C13" s="96">
        <v>0</v>
      </c>
      <c r="D13" s="96">
        <v>0</v>
      </c>
      <c r="E13" s="96">
        <v>0</v>
      </c>
      <c r="F13" s="96">
        <v>0</v>
      </c>
      <c r="G13" s="278"/>
      <c r="H13" s="99" t="s">
        <v>26</v>
      </c>
      <c r="I13" s="280">
        <v>0</v>
      </c>
      <c r="J13" s="99"/>
      <c r="K13" s="99"/>
      <c r="L13" s="235"/>
      <c r="M13" s="235"/>
      <c r="N13" s="99"/>
      <c r="O13" s="235"/>
      <c r="P13" s="178">
        <f t="shared" si="0"/>
        <v>5</v>
      </c>
      <c r="Q13" s="185">
        <f>COUNTIF(B13:O13,"X")+'2021'!R14</f>
        <v>130</v>
      </c>
      <c r="R13" s="186">
        <f>COUNTIF(B13:O13,0)+'2021'!S14</f>
        <v>88</v>
      </c>
      <c r="S13" s="187">
        <f t="shared" si="1"/>
        <v>218</v>
      </c>
      <c r="T13" s="182">
        <f t="shared" si="2"/>
        <v>0.59633027522935778</v>
      </c>
    </row>
    <row r="14" spans="1:20" x14ac:dyDescent="0.2">
      <c r="A14" s="183" t="s">
        <v>9</v>
      </c>
      <c r="B14" s="102" t="s">
        <v>26</v>
      </c>
      <c r="C14" s="99" t="s">
        <v>26</v>
      </c>
      <c r="D14" s="96">
        <v>0</v>
      </c>
      <c r="E14" s="96">
        <v>0</v>
      </c>
      <c r="F14" s="99" t="s">
        <v>26</v>
      </c>
      <c r="G14" s="278"/>
      <c r="H14" s="96">
        <v>0</v>
      </c>
      <c r="I14" s="280">
        <v>0</v>
      </c>
      <c r="J14" s="99"/>
      <c r="K14" s="99"/>
      <c r="L14" s="235"/>
      <c r="M14" s="235"/>
      <c r="N14" s="235"/>
      <c r="O14" s="99"/>
      <c r="P14" s="178">
        <f t="shared" si="0"/>
        <v>4</v>
      </c>
      <c r="Q14" s="185">
        <f>COUNTIF(B14:O14,"X")+'2021'!R15</f>
        <v>145</v>
      </c>
      <c r="R14" s="186">
        <f>COUNTIF(B14:O14,0)+'2021'!S15</f>
        <v>73</v>
      </c>
      <c r="S14" s="187">
        <f t="shared" si="1"/>
        <v>218</v>
      </c>
      <c r="T14" s="182">
        <f t="shared" si="2"/>
        <v>0.66513761467889909</v>
      </c>
    </row>
    <row r="15" spans="1:20" x14ac:dyDescent="0.2">
      <c r="A15" s="183" t="s">
        <v>10</v>
      </c>
      <c r="B15" s="102" t="s">
        <v>26</v>
      </c>
      <c r="C15" s="96">
        <v>0</v>
      </c>
      <c r="D15" s="96">
        <v>0</v>
      </c>
      <c r="E15" s="96">
        <v>0</v>
      </c>
      <c r="F15" s="96">
        <v>0</v>
      </c>
      <c r="G15" s="278"/>
      <c r="H15" s="96">
        <v>0</v>
      </c>
      <c r="I15" s="99" t="s">
        <v>26</v>
      </c>
      <c r="J15" s="99"/>
      <c r="K15" s="99"/>
      <c r="L15" s="235"/>
      <c r="M15" s="235"/>
      <c r="N15" s="99"/>
      <c r="O15" s="99"/>
      <c r="P15" s="178">
        <f t="shared" si="0"/>
        <v>5</v>
      </c>
      <c r="Q15" s="185">
        <f>COUNTIF(B15:O15,"X")+'2021'!R16</f>
        <v>132</v>
      </c>
      <c r="R15" s="186">
        <f>COUNTIF(B15:O15,0)+'2021'!S16</f>
        <v>86</v>
      </c>
      <c r="S15" s="187">
        <f t="shared" si="1"/>
        <v>218</v>
      </c>
      <c r="T15" s="182">
        <f t="shared" si="2"/>
        <v>0.60550458715596334</v>
      </c>
    </row>
    <row r="16" spans="1:20" x14ac:dyDescent="0.2">
      <c r="A16" s="243" t="s">
        <v>394</v>
      </c>
      <c r="B16" s="102" t="s">
        <v>26</v>
      </c>
      <c r="C16" s="99" t="s">
        <v>26</v>
      </c>
      <c r="D16" s="99" t="s">
        <v>26</v>
      </c>
      <c r="E16" s="244">
        <v>0</v>
      </c>
      <c r="F16" s="240" t="s">
        <v>26</v>
      </c>
      <c r="G16" s="278"/>
      <c r="H16" s="244">
        <v>0</v>
      </c>
      <c r="I16" s="240" t="s">
        <v>26</v>
      </c>
      <c r="J16" s="240"/>
      <c r="K16" s="240"/>
      <c r="L16" s="248"/>
      <c r="M16" s="248"/>
      <c r="N16" s="248"/>
      <c r="O16" s="240"/>
      <c r="P16" s="178">
        <f t="shared" si="0"/>
        <v>2</v>
      </c>
      <c r="Q16" s="212"/>
      <c r="R16" s="241"/>
      <c r="S16" s="242"/>
      <c r="T16" s="225"/>
    </row>
    <row r="17" spans="1:20" ht="13.5" thickBot="1" x14ac:dyDescent="0.25">
      <c r="A17" s="191" t="s">
        <v>12</v>
      </c>
      <c r="B17" s="134" t="s">
        <v>26</v>
      </c>
      <c r="C17" s="115">
        <v>0</v>
      </c>
      <c r="D17" s="101" t="s">
        <v>26</v>
      </c>
      <c r="E17" s="115">
        <v>0</v>
      </c>
      <c r="F17" s="101" t="s">
        <v>26</v>
      </c>
      <c r="G17" s="279"/>
      <c r="H17" s="249"/>
      <c r="I17" s="249"/>
      <c r="J17" s="250"/>
      <c r="K17" s="250"/>
      <c r="L17" s="249"/>
      <c r="M17" s="250"/>
      <c r="N17" s="250"/>
      <c r="O17" s="250"/>
      <c r="P17" s="194">
        <f t="shared" si="0"/>
        <v>2</v>
      </c>
      <c r="Q17" s="195">
        <f>COUNTIF(B17:O17,"X")+'2021'!R17</f>
        <v>140</v>
      </c>
      <c r="R17" s="196">
        <f>COUNTIF(B17:O17,0)+'2021'!S17</f>
        <v>76</v>
      </c>
      <c r="S17" s="197">
        <f t="shared" si="1"/>
        <v>216</v>
      </c>
      <c r="T17" s="198">
        <f t="shared" si="2"/>
        <v>0.64814814814814814</v>
      </c>
    </row>
    <row r="18" spans="1:20" hidden="1" x14ac:dyDescent="0.2">
      <c r="A18" s="199"/>
      <c r="B18" s="200"/>
      <c r="C18" s="200"/>
      <c r="D18" s="200"/>
      <c r="E18" s="200"/>
      <c r="O18" s="201" t="s">
        <v>67</v>
      </c>
      <c r="P18" s="201">
        <f>SUM(P4:P17)</f>
        <v>36</v>
      </c>
      <c r="Q18" s="219"/>
    </row>
    <row r="19" spans="1:20" hidden="1" x14ac:dyDescent="0.2">
      <c r="A19" s="199"/>
      <c r="B19" s="200"/>
      <c r="C19" s="200"/>
      <c r="D19" s="200"/>
      <c r="E19" s="200"/>
      <c r="O19" s="202" t="s">
        <v>72</v>
      </c>
      <c r="P19" s="202">
        <v>7</v>
      </c>
      <c r="Q19" s="219"/>
    </row>
    <row r="20" spans="1:20" ht="12" hidden="1" customHeight="1" x14ac:dyDescent="0.2">
      <c r="A20" s="199"/>
      <c r="B20" s="200"/>
      <c r="C20" s="200"/>
      <c r="D20" s="200"/>
      <c r="E20" s="200"/>
      <c r="O20" s="203" t="s">
        <v>73</v>
      </c>
      <c r="P20" s="204">
        <f>SUM(1/(13*P19)*P18)</f>
        <v>0.39560439560439564</v>
      </c>
      <c r="Q20" s="219"/>
    </row>
    <row r="21" spans="1:20" ht="11.25" hidden="1" customHeight="1" x14ac:dyDescent="0.2">
      <c r="A21" s="199"/>
      <c r="B21" s="200"/>
      <c r="C21" s="200"/>
      <c r="D21" s="200"/>
      <c r="E21" s="200"/>
      <c r="O21" s="205" t="s">
        <v>74</v>
      </c>
      <c r="P21" s="204">
        <f>1-P20</f>
        <v>0.60439560439560436</v>
      </c>
      <c r="Q21" s="219"/>
    </row>
    <row r="22" spans="1:20" hidden="1" x14ac:dyDescent="0.2">
      <c r="A22" s="199" t="s">
        <v>74</v>
      </c>
      <c r="B22" s="200">
        <f t="shared" ref="B22:O22" si="3">COUNTIF(B4:B17,"X")</f>
        <v>12</v>
      </c>
      <c r="C22" s="200">
        <f t="shared" si="3"/>
        <v>9</v>
      </c>
      <c r="D22" s="206">
        <f t="shared" si="3"/>
        <v>8</v>
      </c>
      <c r="E22" s="207">
        <f t="shared" si="3"/>
        <v>5</v>
      </c>
      <c r="F22" s="200">
        <f t="shared" si="3"/>
        <v>9</v>
      </c>
      <c r="G22" s="200"/>
      <c r="H22" s="200">
        <f t="shared" si="3"/>
        <v>9</v>
      </c>
      <c r="I22" s="200">
        <f t="shared" si="3"/>
        <v>8</v>
      </c>
      <c r="J22" s="200">
        <f t="shared" si="3"/>
        <v>0</v>
      </c>
      <c r="K22" s="200">
        <f t="shared" si="3"/>
        <v>0</v>
      </c>
      <c r="L22" s="200">
        <f t="shared" si="3"/>
        <v>0</v>
      </c>
      <c r="M22" s="200">
        <f t="shared" si="3"/>
        <v>0</v>
      </c>
      <c r="N22" s="200">
        <f t="shared" si="3"/>
        <v>0</v>
      </c>
      <c r="O22" s="200">
        <f t="shared" si="3"/>
        <v>0</v>
      </c>
      <c r="Q22" s="219"/>
    </row>
    <row r="23" spans="1:20" s="211" customFormat="1" hidden="1" x14ac:dyDescent="0.2">
      <c r="A23" s="208" t="s">
        <v>73</v>
      </c>
      <c r="B23" s="209">
        <f>COUNTIF(B4:B17,0)</f>
        <v>2</v>
      </c>
      <c r="C23" s="209">
        <f>COUNTIF(C4:C17,0)</f>
        <v>5</v>
      </c>
      <c r="D23" s="210">
        <f>COUNTIF(D4:D17,0)</f>
        <v>6</v>
      </c>
      <c r="E23" s="209">
        <f>COUNTIF(E4:E17,0)</f>
        <v>9</v>
      </c>
      <c r="F23" s="209">
        <f t="shared" ref="F23:O23" si="4">COUNTIF(F4:F17,0)</f>
        <v>5</v>
      </c>
      <c r="G23" s="209"/>
      <c r="H23" s="209">
        <f t="shared" si="4"/>
        <v>4</v>
      </c>
      <c r="I23" s="209">
        <f t="shared" si="4"/>
        <v>5</v>
      </c>
      <c r="J23" s="209">
        <f t="shared" si="4"/>
        <v>0</v>
      </c>
      <c r="K23" s="209">
        <f t="shared" si="4"/>
        <v>0</v>
      </c>
      <c r="L23" s="209">
        <f t="shared" si="4"/>
        <v>0</v>
      </c>
      <c r="M23" s="209">
        <f t="shared" si="4"/>
        <v>0</v>
      </c>
      <c r="N23" s="209">
        <f t="shared" si="4"/>
        <v>0</v>
      </c>
      <c r="O23" s="209">
        <f t="shared" si="4"/>
        <v>0</v>
      </c>
      <c r="Q23" s="220"/>
    </row>
    <row r="24" spans="1:20" ht="14.25" customHeight="1" x14ac:dyDescent="0.2"/>
  </sheetData>
  <mergeCells count="2">
    <mergeCell ref="A1:P1"/>
    <mergeCell ref="G4:G17"/>
  </mergeCells>
  <printOptions horizontalCentered="1"/>
  <pageMargins left="0.39370078740157483" right="0.39370078740157483" top="0.39370078740157483" bottom="0.39370078740157483" header="0" footer="0"/>
  <pageSetup paperSize="9" orientation="landscape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4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DiaAnwesenheit</vt:lpstr>
      <vt:lpstr>'2009'!Druckbereich</vt:lpstr>
    </vt:vector>
  </TitlesOfParts>
  <Company>Keine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Mertens</dc:creator>
  <cp:lastModifiedBy>Thomas Mertens</cp:lastModifiedBy>
  <cp:lastPrinted>2023-01-28T17:58:51Z</cp:lastPrinted>
  <dcterms:created xsi:type="dcterms:W3CDTF">2004-05-30T17:00:20Z</dcterms:created>
  <dcterms:modified xsi:type="dcterms:W3CDTF">2025-07-07T15:23:32Z</dcterms:modified>
</cp:coreProperties>
</file>